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11.xml" ContentType="application/vnd.openxmlformats-officedocument.drawing+xml"/>
  <Override PartName="/xl/charts/chart12.xml" ContentType="application/vnd.openxmlformats-officedocument.drawingml.chart+xml"/>
  <Override PartName="/xl/drawings/drawing12.xml" ContentType="application/vnd.openxmlformats-officedocument.drawing+xml"/>
  <Override PartName="/xl/charts/chart13.xml" ContentType="application/vnd.openxmlformats-officedocument.drawingml.chart+xml"/>
  <Override PartName="/xl/drawings/drawing13.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Bruce/Documents/ BRUCE/TEACHING/BIOL 107 ECOLOGY/Bioe107 2018/Computer exercises revamped/Computer labs revamped 2018/"/>
    </mc:Choice>
  </mc:AlternateContent>
  <bookViews>
    <workbookView xWindow="580" yWindow="1060" windowWidth="33900" windowHeight="22080" tabRatio="787"/>
  </bookViews>
  <sheets>
    <sheet name="Geometric Models" sheetId="20" r:id="rId1"/>
    <sheet name="Ex 1" sheetId="17" r:id="rId2"/>
    <sheet name="Ex 2" sheetId="18" r:id="rId3"/>
    <sheet name="Ex 3" sheetId="19" r:id="rId4"/>
    <sheet name="Stochastic Models" sheetId="1" r:id="rId5"/>
    <sheet name="Ex 4" sheetId="2" r:id="rId6"/>
    <sheet name="Ex 5" sheetId="29" r:id="rId7"/>
    <sheet name="Logistic Models" sheetId="22" r:id="rId8"/>
    <sheet name="Ex 6" sheetId="23" r:id="rId9"/>
    <sheet name="Ex 7" sheetId="24" r:id="rId10"/>
    <sheet name="Ex 8" sheetId="25" r:id="rId11"/>
    <sheet name="Ex 9" sheetId="26" r:id="rId12"/>
    <sheet name="Ex 10" sheetId="27" r:id="rId13"/>
    <sheet name="Ex 11" sheetId="28" r:id="rId14"/>
  </sheets>
  <externalReferences>
    <externalReference r:id="rId15"/>
  </externalReferenc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4"/>
    </ext>
  </extLst>
</workbook>
</file>

<file path=xl/calcChain.xml><?xml version="1.0" encoding="utf-8"?>
<calcChain xmlns="http://schemas.openxmlformats.org/spreadsheetml/2006/main">
  <c r="C29" i="29" l="1"/>
  <c r="G24" i="29"/>
  <c r="H19" i="29"/>
  <c r="H20" i="29"/>
  <c r="H21" i="29"/>
  <c r="H22" i="29"/>
  <c r="H24" i="29"/>
  <c r="H25" i="29"/>
  <c r="I19" i="29"/>
  <c r="I20" i="29"/>
  <c r="I21" i="29"/>
  <c r="I22" i="29"/>
  <c r="I24" i="29"/>
  <c r="I25" i="29"/>
  <c r="J19" i="29"/>
  <c r="J20" i="29"/>
  <c r="J21" i="29"/>
  <c r="J22" i="29"/>
  <c r="J24" i="29"/>
  <c r="J25" i="29"/>
  <c r="K19" i="29"/>
  <c r="K20" i="29"/>
  <c r="K21" i="29"/>
  <c r="K22" i="29"/>
  <c r="K24" i="29"/>
  <c r="K25" i="29"/>
  <c r="L19" i="29"/>
  <c r="L20" i="29"/>
  <c r="L21" i="29"/>
  <c r="L22" i="29"/>
  <c r="L24" i="29"/>
  <c r="L25" i="29"/>
  <c r="M19" i="29"/>
  <c r="M20" i="29"/>
  <c r="M21" i="29"/>
  <c r="M22" i="29"/>
  <c r="M24" i="29"/>
  <c r="M25" i="29"/>
  <c r="N19" i="29"/>
  <c r="N20" i="29"/>
  <c r="N21" i="29"/>
  <c r="N22" i="29"/>
  <c r="N24" i="29"/>
  <c r="N25" i="29"/>
  <c r="O19" i="29"/>
  <c r="O20" i="29"/>
  <c r="O21" i="29"/>
  <c r="O22" i="29"/>
  <c r="O24" i="29"/>
  <c r="O25" i="29"/>
  <c r="P19" i="29"/>
  <c r="P20" i="29"/>
  <c r="P21" i="29"/>
  <c r="P22" i="29"/>
  <c r="P24" i="29"/>
  <c r="P25" i="29"/>
  <c r="Q19" i="29"/>
  <c r="Q20" i="29"/>
  <c r="Q21" i="29"/>
  <c r="Q22" i="29"/>
  <c r="Q24" i="29"/>
  <c r="Q25" i="29"/>
  <c r="R19" i="29"/>
  <c r="R20" i="29"/>
  <c r="R21" i="29"/>
  <c r="R22" i="29"/>
  <c r="R24" i="29"/>
  <c r="R25" i="29"/>
  <c r="S19" i="29"/>
  <c r="S20" i="29"/>
  <c r="S21" i="29"/>
  <c r="S22" i="29"/>
  <c r="S24" i="29"/>
  <c r="S25" i="29"/>
  <c r="T19" i="29"/>
  <c r="T20" i="29"/>
  <c r="T21" i="29"/>
  <c r="T22" i="29"/>
  <c r="T24" i="29"/>
  <c r="T25" i="29"/>
  <c r="U19" i="29"/>
  <c r="U20" i="29"/>
  <c r="U21" i="29"/>
  <c r="U22" i="29"/>
  <c r="U24" i="29"/>
  <c r="U25" i="29"/>
  <c r="V19" i="29"/>
  <c r="V20" i="29"/>
  <c r="V21" i="29"/>
  <c r="V22" i="29"/>
  <c r="V24" i="29"/>
  <c r="V25" i="29"/>
  <c r="W19" i="29"/>
  <c r="W20" i="29"/>
  <c r="W21" i="29"/>
  <c r="W22" i="29"/>
  <c r="W24" i="29"/>
  <c r="W25" i="29"/>
  <c r="X19" i="29"/>
  <c r="X20" i="29"/>
  <c r="X21" i="29"/>
  <c r="X22" i="29"/>
  <c r="X24" i="29"/>
  <c r="X25" i="29"/>
  <c r="Y19" i="29"/>
  <c r="Y20" i="29"/>
  <c r="Y21" i="29"/>
  <c r="Y22" i="29"/>
  <c r="Y24" i="29"/>
  <c r="Y25" i="29"/>
  <c r="Z19" i="29"/>
  <c r="Z20" i="29"/>
  <c r="Z21" i="29"/>
  <c r="Z22" i="29"/>
  <c r="Z24" i="29"/>
  <c r="Z25" i="29"/>
  <c r="AA19" i="29"/>
  <c r="AA20" i="29"/>
  <c r="AA21" i="29"/>
  <c r="AA22" i="29"/>
  <c r="AA24" i="29"/>
  <c r="AA25" i="29"/>
  <c r="AB19" i="29"/>
  <c r="AB20" i="29"/>
  <c r="AB21" i="29"/>
  <c r="AB22" i="29"/>
  <c r="AB24" i="29"/>
  <c r="AB25" i="29"/>
  <c r="AC19" i="29"/>
  <c r="AC20" i="29"/>
  <c r="AC21" i="29"/>
  <c r="AC22" i="29"/>
  <c r="AC24" i="29"/>
  <c r="AC25" i="29"/>
  <c r="AD19" i="29"/>
  <c r="AD20" i="29"/>
  <c r="AD21" i="29"/>
  <c r="AD22" i="29"/>
  <c r="AD24" i="29"/>
  <c r="AD25" i="29"/>
  <c r="AE19" i="29"/>
  <c r="AE20" i="29"/>
  <c r="AE21" i="29"/>
  <c r="AE22" i="29"/>
  <c r="AE24" i="29"/>
  <c r="AE25" i="29"/>
  <c r="AF19" i="29"/>
  <c r="AF20" i="29"/>
  <c r="AF21" i="29"/>
  <c r="AF22" i="29"/>
  <c r="AF24" i="29"/>
  <c r="AF25" i="29"/>
  <c r="AG19" i="29"/>
  <c r="AG20" i="29"/>
  <c r="AG21" i="29"/>
  <c r="AG22" i="29"/>
  <c r="AG24" i="29"/>
  <c r="AG25" i="29"/>
  <c r="AH19" i="29"/>
  <c r="AH20" i="29"/>
  <c r="AH21" i="29"/>
  <c r="AH22" i="29"/>
  <c r="AH24" i="29"/>
  <c r="AH25" i="29"/>
  <c r="AI19" i="29"/>
  <c r="AI20" i="29"/>
  <c r="AI21" i="29"/>
  <c r="AI22" i="29"/>
  <c r="AI24" i="29"/>
  <c r="AI25" i="29"/>
  <c r="AJ19" i="29"/>
  <c r="AJ20" i="29"/>
  <c r="AJ21" i="29"/>
  <c r="AJ22" i="29"/>
  <c r="AJ24" i="29"/>
  <c r="AJ25" i="29"/>
  <c r="AK19" i="29"/>
  <c r="AK20" i="29"/>
  <c r="AK21" i="29"/>
  <c r="AK22" i="29"/>
  <c r="AK24" i="29"/>
  <c r="AK25" i="29"/>
  <c r="AL19" i="29"/>
  <c r="AL20" i="29"/>
  <c r="AL21" i="29"/>
  <c r="AL22" i="29"/>
  <c r="AL24" i="29"/>
  <c r="AL25" i="29"/>
  <c r="AM19" i="29"/>
  <c r="AM20" i="29"/>
  <c r="AM21" i="29"/>
  <c r="AM22" i="29"/>
  <c r="AM24" i="29"/>
  <c r="AM25" i="29"/>
  <c r="AN19" i="29"/>
  <c r="AN20" i="29"/>
  <c r="AN21" i="29"/>
  <c r="AN22" i="29"/>
  <c r="AN24" i="29"/>
  <c r="AN25" i="29"/>
  <c r="AO19" i="29"/>
  <c r="AO20" i="29"/>
  <c r="AO21" i="29"/>
  <c r="AO22" i="29"/>
  <c r="AO24" i="29"/>
  <c r="AO25" i="29"/>
  <c r="AP19" i="29"/>
  <c r="AP20" i="29"/>
  <c r="AP21" i="29"/>
  <c r="AP22" i="29"/>
  <c r="AP24" i="29"/>
  <c r="AP25" i="29"/>
  <c r="AQ19" i="29"/>
  <c r="AQ20" i="29"/>
  <c r="AQ21" i="29"/>
  <c r="AQ22" i="29"/>
  <c r="AQ24" i="29"/>
  <c r="AQ25" i="29"/>
  <c r="AR19" i="29"/>
  <c r="AR20" i="29"/>
  <c r="AR21" i="29"/>
  <c r="AR22" i="29"/>
  <c r="AR24" i="29"/>
  <c r="AR25" i="29"/>
  <c r="AS19" i="29"/>
  <c r="AS20" i="29"/>
  <c r="AS21" i="29"/>
  <c r="AS22" i="29"/>
  <c r="AS24" i="29"/>
  <c r="AS25" i="29"/>
  <c r="AT19" i="29"/>
  <c r="AT20" i="29"/>
  <c r="AT21" i="29"/>
  <c r="AT22" i="29"/>
  <c r="AT24" i="29"/>
  <c r="AT25" i="29"/>
  <c r="AU19" i="29"/>
  <c r="AU20" i="29"/>
  <c r="AU21" i="29"/>
  <c r="AU22" i="29"/>
  <c r="AU24" i="29"/>
  <c r="AU25" i="29"/>
  <c r="AV19" i="29"/>
  <c r="AV20" i="29"/>
  <c r="AV21" i="29"/>
  <c r="AV22" i="29"/>
  <c r="AV24" i="29"/>
  <c r="AV25" i="29"/>
  <c r="AW19" i="29"/>
  <c r="AW20" i="29"/>
  <c r="AW21" i="29"/>
  <c r="AW22" i="29"/>
  <c r="AW24" i="29"/>
  <c r="AW25" i="29"/>
  <c r="AX19" i="29"/>
  <c r="AX20" i="29"/>
  <c r="AX21" i="29"/>
  <c r="AX22" i="29"/>
  <c r="AX24" i="29"/>
  <c r="AX25" i="29"/>
  <c r="AY19" i="29"/>
  <c r="AY20" i="29"/>
  <c r="AY21" i="29"/>
  <c r="AY22" i="29"/>
  <c r="AY24" i="29"/>
  <c r="AY25" i="29"/>
  <c r="AZ19" i="29"/>
  <c r="AZ20" i="29"/>
  <c r="AZ21" i="29"/>
  <c r="AZ22" i="29"/>
  <c r="AZ24" i="29"/>
  <c r="AZ25" i="29"/>
  <c r="BA19" i="29"/>
  <c r="BA20" i="29"/>
  <c r="BA21" i="29"/>
  <c r="BA22" i="29"/>
  <c r="BA24" i="29"/>
  <c r="BA25" i="29"/>
  <c r="BB19" i="29"/>
  <c r="BB20" i="29"/>
  <c r="BB21" i="29"/>
  <c r="BB22" i="29"/>
  <c r="BB24" i="29"/>
  <c r="BB25" i="29"/>
  <c r="BC19" i="29"/>
  <c r="BC20" i="29"/>
  <c r="BC21" i="29"/>
  <c r="BC22" i="29"/>
  <c r="BC24" i="29"/>
  <c r="BC25" i="29"/>
  <c r="BD19" i="29"/>
  <c r="BD20" i="29"/>
  <c r="BD21" i="29"/>
  <c r="BD22" i="29"/>
  <c r="BD24" i="29"/>
  <c r="BD25" i="29"/>
  <c r="BE19" i="29"/>
  <c r="BE20" i="29"/>
  <c r="BE21" i="29"/>
  <c r="BE22" i="29"/>
  <c r="BE24" i="29"/>
  <c r="BE25" i="29"/>
  <c r="BF19" i="29"/>
  <c r="BF20" i="29"/>
  <c r="BF21" i="29"/>
  <c r="BF22" i="29"/>
  <c r="BF24" i="29"/>
  <c r="BF25" i="29"/>
  <c r="BG19" i="29"/>
  <c r="BG20" i="29"/>
  <c r="BG21" i="29"/>
  <c r="BG22" i="29"/>
  <c r="BG24" i="29"/>
  <c r="BG25" i="29"/>
  <c r="BH19" i="29"/>
  <c r="BH20" i="29"/>
  <c r="BH21" i="29"/>
  <c r="BH22" i="29"/>
  <c r="BH24" i="29"/>
  <c r="BH25" i="29"/>
  <c r="BI19" i="29"/>
  <c r="BI20" i="29"/>
  <c r="BI21" i="29"/>
  <c r="BI22" i="29"/>
  <c r="BI24" i="29"/>
  <c r="BI25" i="29"/>
  <c r="BJ19" i="29"/>
  <c r="BJ20" i="29"/>
  <c r="BJ21" i="29"/>
  <c r="BJ22" i="29"/>
  <c r="BJ24" i="29"/>
  <c r="BJ25" i="29"/>
  <c r="BK19" i="29"/>
  <c r="BK20" i="29"/>
  <c r="BK21" i="29"/>
  <c r="BK22" i="29"/>
  <c r="BK24" i="29"/>
  <c r="BK25" i="29"/>
  <c r="BL19" i="29"/>
  <c r="BL20" i="29"/>
  <c r="BL21" i="29"/>
  <c r="BL22" i="29"/>
  <c r="BL24" i="29"/>
  <c r="BL25" i="29"/>
  <c r="BM19" i="29"/>
  <c r="BM20" i="29"/>
  <c r="BM21" i="29"/>
  <c r="BM22" i="29"/>
  <c r="BM24" i="29"/>
  <c r="BM25" i="29"/>
  <c r="BN19" i="29"/>
  <c r="BN20" i="29"/>
  <c r="BN21" i="29"/>
  <c r="BN22" i="29"/>
  <c r="BN24" i="29"/>
  <c r="BN25" i="29"/>
  <c r="BO19" i="29"/>
  <c r="BO20" i="29"/>
  <c r="BO21" i="29"/>
  <c r="BO22" i="29"/>
  <c r="BO24" i="29"/>
  <c r="BO25" i="29"/>
  <c r="BP19" i="29"/>
  <c r="BP20" i="29"/>
  <c r="BP21" i="29"/>
  <c r="BP22" i="29"/>
  <c r="BP24" i="29"/>
  <c r="BP25" i="29"/>
  <c r="BQ19" i="29"/>
  <c r="BQ20" i="29"/>
  <c r="BQ21" i="29"/>
  <c r="BQ22" i="29"/>
  <c r="BQ24" i="29"/>
  <c r="BQ25" i="29"/>
  <c r="BR19" i="29"/>
  <c r="BR20" i="29"/>
  <c r="BR21" i="29"/>
  <c r="BR22" i="29"/>
  <c r="BR24" i="29"/>
  <c r="BR25" i="29"/>
  <c r="BS19" i="29"/>
  <c r="BS20" i="29"/>
  <c r="BS21" i="29"/>
  <c r="BS22" i="29"/>
  <c r="BS24" i="29"/>
  <c r="BS25" i="29"/>
  <c r="BT19" i="29"/>
  <c r="BT20" i="29"/>
  <c r="BT21" i="29"/>
  <c r="BT22" i="29"/>
  <c r="BT24" i="29"/>
  <c r="BT25" i="29"/>
  <c r="BU19" i="29"/>
  <c r="BU20" i="29"/>
  <c r="BU21" i="29"/>
  <c r="BU22" i="29"/>
  <c r="BU24" i="29"/>
  <c r="BU25" i="29"/>
  <c r="BV19" i="29"/>
  <c r="BV20" i="29"/>
  <c r="BV21" i="29"/>
  <c r="BV22" i="29"/>
  <c r="BV24" i="29"/>
  <c r="BV25" i="29"/>
  <c r="BW19" i="29"/>
  <c r="BW20" i="29"/>
  <c r="BW21" i="29"/>
  <c r="BW22" i="29"/>
  <c r="BW24" i="29"/>
  <c r="BW25" i="29"/>
  <c r="BX19" i="29"/>
  <c r="BX20" i="29"/>
  <c r="BX21" i="29"/>
  <c r="BX22" i="29"/>
  <c r="BX24" i="29"/>
  <c r="BX25" i="29"/>
  <c r="BY19" i="29"/>
  <c r="BY20" i="29"/>
  <c r="BY21" i="29"/>
  <c r="BY22" i="29"/>
  <c r="BY24" i="29"/>
  <c r="BY25" i="29"/>
  <c r="BZ19" i="29"/>
  <c r="BZ20" i="29"/>
  <c r="BZ21" i="29"/>
  <c r="BZ22" i="29"/>
  <c r="BZ24" i="29"/>
  <c r="BZ25" i="29"/>
  <c r="CA19" i="29"/>
  <c r="CA20" i="29"/>
  <c r="CA21" i="29"/>
  <c r="CA22" i="29"/>
  <c r="CA24" i="29"/>
  <c r="CA25" i="29"/>
  <c r="CB19" i="29"/>
  <c r="CB20" i="29"/>
  <c r="CB21" i="29"/>
  <c r="CB22" i="29"/>
  <c r="CB24" i="29"/>
  <c r="CB25" i="29"/>
  <c r="CC19" i="29"/>
  <c r="CC20" i="29"/>
  <c r="CC21" i="29"/>
  <c r="CC22" i="29"/>
  <c r="CC24" i="29"/>
  <c r="CC25" i="29"/>
  <c r="CD19" i="29"/>
  <c r="CD20" i="29"/>
  <c r="CD21" i="29"/>
  <c r="CD22" i="29"/>
  <c r="CD24" i="29"/>
  <c r="CD25" i="29"/>
  <c r="CE19" i="29"/>
  <c r="CE20" i="29"/>
  <c r="CE21" i="29"/>
  <c r="CE22" i="29"/>
  <c r="CE24" i="29"/>
  <c r="CE25" i="29"/>
  <c r="CF19" i="29"/>
  <c r="CF20" i="29"/>
  <c r="CF21" i="29"/>
  <c r="CF22" i="29"/>
  <c r="CF24" i="29"/>
  <c r="CF25" i="29"/>
  <c r="CG19" i="29"/>
  <c r="CG20" i="29"/>
  <c r="CG21" i="29"/>
  <c r="CG22" i="29"/>
  <c r="CG24" i="29"/>
  <c r="CG25" i="29"/>
  <c r="CH19" i="29"/>
  <c r="CH20" i="29"/>
  <c r="CH21" i="29"/>
  <c r="CH22" i="29"/>
  <c r="CH24" i="29"/>
  <c r="CH25" i="29"/>
  <c r="CI19" i="29"/>
  <c r="CI20" i="29"/>
  <c r="CI21" i="29"/>
  <c r="CI22" i="29"/>
  <c r="CI24" i="29"/>
  <c r="CI25" i="29"/>
  <c r="CJ19" i="29"/>
  <c r="CJ20" i="29"/>
  <c r="CJ21" i="29"/>
  <c r="CJ22" i="29"/>
  <c r="CJ24" i="29"/>
  <c r="CJ25" i="29"/>
  <c r="CK19" i="29"/>
  <c r="CK20" i="29"/>
  <c r="CK21" i="29"/>
  <c r="CK22" i="29"/>
  <c r="CK24" i="29"/>
  <c r="CK25" i="29"/>
  <c r="CL19" i="29"/>
  <c r="CL20" i="29"/>
  <c r="CL21" i="29"/>
  <c r="CL22" i="29"/>
  <c r="CL24" i="29"/>
  <c r="CL25" i="29"/>
  <c r="CM19" i="29"/>
  <c r="CM20" i="29"/>
  <c r="CM21" i="29"/>
  <c r="CM22" i="29"/>
  <c r="CM24" i="29"/>
  <c r="CM25" i="29"/>
  <c r="CN19" i="29"/>
  <c r="CN20" i="29"/>
  <c r="CN21" i="29"/>
  <c r="CN22" i="29"/>
  <c r="CN24" i="29"/>
  <c r="CN25" i="29"/>
  <c r="CO19" i="29"/>
  <c r="CO20" i="29"/>
  <c r="CO21" i="29"/>
  <c r="CO22" i="29"/>
  <c r="CO24" i="29"/>
  <c r="CO25" i="29"/>
  <c r="CP19" i="29"/>
  <c r="CP20" i="29"/>
  <c r="CP21" i="29"/>
  <c r="CP22" i="29"/>
  <c r="CP24" i="29"/>
  <c r="CP25" i="29"/>
  <c r="CQ19" i="29"/>
  <c r="CQ20" i="29"/>
  <c r="CQ21" i="29"/>
  <c r="CQ22" i="29"/>
  <c r="CQ24" i="29"/>
  <c r="CQ25" i="29"/>
  <c r="CR19" i="29"/>
  <c r="CR20" i="29"/>
  <c r="CR21" i="29"/>
  <c r="CR22" i="29"/>
  <c r="CR24" i="29"/>
  <c r="CR25" i="29"/>
  <c r="CS19" i="29"/>
  <c r="CS20" i="29"/>
  <c r="CS21" i="29"/>
  <c r="CS22" i="29"/>
  <c r="CS24" i="29"/>
  <c r="CS25" i="29"/>
  <c r="CT19" i="29"/>
  <c r="CT20" i="29"/>
  <c r="CT21" i="29"/>
  <c r="CT22" i="29"/>
  <c r="CT24" i="29"/>
  <c r="CT25" i="29"/>
  <c r="CU19" i="29"/>
  <c r="CU20" i="29"/>
  <c r="CU21" i="29"/>
  <c r="CU22" i="29"/>
  <c r="CU24" i="29"/>
  <c r="CU25" i="29"/>
  <c r="CV19" i="29"/>
  <c r="CV20" i="29"/>
  <c r="CV21" i="29"/>
  <c r="CV22" i="29"/>
  <c r="CV24" i="29"/>
  <c r="CV25" i="29"/>
  <c r="CW19" i="29"/>
  <c r="CW20" i="29"/>
  <c r="CW21" i="29"/>
  <c r="CW22" i="29"/>
  <c r="CW24" i="29"/>
  <c r="CW25" i="29"/>
  <c r="CX19" i="29"/>
  <c r="CX20" i="29"/>
  <c r="CX21" i="29"/>
  <c r="CX22" i="29"/>
  <c r="CX24" i="29"/>
  <c r="CX25" i="29"/>
  <c r="CY19" i="29"/>
  <c r="CY20" i="29"/>
  <c r="CY21" i="29"/>
  <c r="CY22" i="29"/>
  <c r="CY24" i="29"/>
  <c r="CY25" i="29"/>
  <c r="CZ19" i="29"/>
  <c r="CZ20" i="29"/>
  <c r="CZ21" i="29"/>
  <c r="CZ22" i="29"/>
  <c r="CZ24" i="29"/>
  <c r="CZ25" i="29"/>
  <c r="DA19" i="29"/>
  <c r="DA20" i="29"/>
  <c r="DA21" i="29"/>
  <c r="DA22" i="29"/>
  <c r="DA24" i="29"/>
  <c r="DA25" i="29"/>
  <c r="DB19" i="29"/>
  <c r="DB20" i="29"/>
  <c r="DB21" i="29"/>
  <c r="DB22" i="29"/>
  <c r="DB24" i="29"/>
  <c r="DB25" i="29"/>
  <c r="DC19" i="29"/>
  <c r="DC20" i="29"/>
  <c r="DC21" i="29"/>
  <c r="DC22" i="29"/>
  <c r="DC24" i="29"/>
  <c r="D26" i="29"/>
  <c r="DC25" i="29"/>
  <c r="G25" i="29"/>
  <c r="H23" i="29"/>
  <c r="I23" i="29"/>
  <c r="J23" i="29"/>
  <c r="K23" i="29"/>
  <c r="L23" i="29"/>
  <c r="M23" i="29"/>
  <c r="N23" i="29"/>
  <c r="O23" i="29"/>
  <c r="P23" i="29"/>
  <c r="Q23" i="29"/>
  <c r="R23" i="29"/>
  <c r="S23" i="29"/>
  <c r="T23" i="29"/>
  <c r="U23" i="29"/>
  <c r="V23" i="29"/>
  <c r="W23" i="29"/>
  <c r="X23" i="29"/>
  <c r="Y23" i="29"/>
  <c r="Z23" i="29"/>
  <c r="AA23" i="29"/>
  <c r="AB23" i="29"/>
  <c r="AC23" i="29"/>
  <c r="AD23" i="29"/>
  <c r="AE23" i="29"/>
  <c r="AF23" i="29"/>
  <c r="AG23" i="29"/>
  <c r="AH23" i="29"/>
  <c r="AI23" i="29"/>
  <c r="AJ23" i="29"/>
  <c r="AK23" i="29"/>
  <c r="AL23" i="29"/>
  <c r="AM23" i="29"/>
  <c r="AN23" i="29"/>
  <c r="AO23" i="29"/>
  <c r="AP23" i="29"/>
  <c r="AQ23" i="29"/>
  <c r="AR23" i="29"/>
  <c r="AS23" i="29"/>
  <c r="AT23" i="29"/>
  <c r="AU23" i="29"/>
  <c r="AV23" i="29"/>
  <c r="AW23" i="29"/>
  <c r="AX23" i="29"/>
  <c r="AY23" i="29"/>
  <c r="AZ23" i="29"/>
  <c r="BA23" i="29"/>
  <c r="BB23" i="29"/>
  <c r="BC23" i="29"/>
  <c r="BD23" i="29"/>
  <c r="BE23" i="29"/>
  <c r="BF23" i="29"/>
  <c r="BG23" i="29"/>
  <c r="BH23" i="29"/>
  <c r="BI23" i="29"/>
  <c r="BJ23" i="29"/>
  <c r="BK23" i="29"/>
  <c r="BL23" i="29"/>
  <c r="BM23" i="29"/>
  <c r="BN23" i="29"/>
  <c r="BO23" i="29"/>
  <c r="BP23" i="29"/>
  <c r="BQ23" i="29"/>
  <c r="BR23" i="29"/>
  <c r="BS23" i="29"/>
  <c r="BT23" i="29"/>
  <c r="BU23" i="29"/>
  <c r="BV23" i="29"/>
  <c r="BW23" i="29"/>
  <c r="BX23" i="29"/>
  <c r="BY23" i="29"/>
  <c r="BZ23" i="29"/>
  <c r="CA23" i="29"/>
  <c r="CB23" i="29"/>
  <c r="CC23" i="29"/>
  <c r="CD23" i="29"/>
  <c r="CE23" i="29"/>
  <c r="CF23" i="29"/>
  <c r="CG23" i="29"/>
  <c r="CH23" i="29"/>
  <c r="CI23" i="29"/>
  <c r="CJ23" i="29"/>
  <c r="CK23" i="29"/>
  <c r="CL23" i="29"/>
  <c r="CM23" i="29"/>
  <c r="CN23" i="29"/>
  <c r="CO23" i="29"/>
  <c r="CP23" i="29"/>
  <c r="CQ23" i="29"/>
  <c r="CR23" i="29"/>
  <c r="CS23" i="29"/>
  <c r="CT23" i="29"/>
  <c r="CU23" i="29"/>
  <c r="CV23" i="29"/>
  <c r="CW23" i="29"/>
  <c r="CX23" i="29"/>
  <c r="CY23" i="29"/>
  <c r="CZ23" i="29"/>
  <c r="DA23" i="29"/>
  <c r="DB23" i="29"/>
  <c r="DC23" i="29"/>
  <c r="G19" i="29"/>
  <c r="G20" i="29"/>
  <c r="G21" i="29"/>
  <c r="G22" i="29"/>
  <c r="D23" i="29"/>
  <c r="D21" i="29"/>
  <c r="D7" i="17"/>
  <c r="E7" i="17"/>
  <c r="F7" i="17"/>
  <c r="G7" i="17"/>
  <c r="H7" i="17"/>
  <c r="I7" i="17"/>
  <c r="J7" i="17"/>
  <c r="K7" i="17"/>
  <c r="L7" i="17"/>
  <c r="M7" i="17"/>
  <c r="D8" i="17"/>
  <c r="E8" i="17"/>
  <c r="F8" i="17"/>
  <c r="G8" i="17"/>
  <c r="H8" i="17"/>
  <c r="I8" i="17"/>
  <c r="J8" i="17"/>
  <c r="K8" i="17"/>
  <c r="L8" i="17"/>
  <c r="M8" i="17"/>
  <c r="W12" i="27"/>
  <c r="X12" i="27"/>
  <c r="Y12" i="27"/>
  <c r="Z12" i="27"/>
  <c r="AA12" i="27"/>
  <c r="AB12" i="27"/>
  <c r="AC12" i="27"/>
  <c r="AD12" i="27"/>
  <c r="AE12" i="27"/>
  <c r="AF12" i="27"/>
  <c r="AG12" i="27"/>
  <c r="AH12" i="27"/>
  <c r="AI12" i="27"/>
  <c r="AJ12" i="27"/>
  <c r="AK12" i="27"/>
  <c r="AL12" i="27"/>
  <c r="AM12" i="27"/>
  <c r="AN12" i="27"/>
  <c r="AO12" i="27"/>
  <c r="AP12" i="27"/>
  <c r="AQ12" i="27"/>
  <c r="AR12" i="27"/>
  <c r="AS12" i="27"/>
  <c r="AT12" i="27"/>
  <c r="AU12" i="27"/>
  <c r="AV12" i="27"/>
  <c r="AW12" i="27"/>
  <c r="AX12" i="27"/>
  <c r="AY12" i="27"/>
  <c r="AZ12" i="27"/>
  <c r="BA12" i="27"/>
  <c r="BB12" i="27"/>
  <c r="BC12" i="27"/>
  <c r="BD12" i="27"/>
  <c r="BE12" i="27"/>
  <c r="BF12" i="27"/>
  <c r="BG12" i="27"/>
  <c r="BH12" i="27"/>
  <c r="BI12" i="27"/>
  <c r="BJ12" i="27"/>
  <c r="BK12" i="27"/>
  <c r="BL12" i="27"/>
  <c r="BM12" i="27"/>
  <c r="BN12" i="27"/>
  <c r="BO12" i="27"/>
  <c r="BP12" i="27"/>
  <c r="BQ12" i="27"/>
  <c r="BR12" i="27"/>
  <c r="BS12" i="27"/>
  <c r="V13" i="27"/>
  <c r="W13" i="27"/>
  <c r="X13" i="27"/>
  <c r="Y13" i="27"/>
  <c r="Z13" i="27"/>
  <c r="AA13" i="27"/>
  <c r="AB13" i="27"/>
  <c r="AC13" i="27"/>
  <c r="AD13" i="27"/>
  <c r="AE13" i="27"/>
  <c r="AF13" i="27"/>
  <c r="AG13" i="27"/>
  <c r="AH13" i="27"/>
  <c r="AI13" i="27"/>
  <c r="AJ13" i="27"/>
  <c r="AK13" i="27"/>
  <c r="AL13" i="27"/>
  <c r="AM13" i="27"/>
  <c r="AN13" i="27"/>
  <c r="AO13" i="27"/>
  <c r="AP13" i="27"/>
  <c r="AQ13" i="27"/>
  <c r="AR13" i="27"/>
  <c r="AS13" i="27"/>
  <c r="AT13" i="27"/>
  <c r="AU13" i="27"/>
  <c r="AV13" i="27"/>
  <c r="AW13" i="27"/>
  <c r="AX13" i="27"/>
  <c r="AY13" i="27"/>
  <c r="AZ13" i="27"/>
  <c r="BA13" i="27"/>
  <c r="BB13" i="27"/>
  <c r="BC13" i="27"/>
  <c r="BD13" i="27"/>
  <c r="BE13" i="27"/>
  <c r="BF13" i="27"/>
  <c r="BG13" i="27"/>
  <c r="BH13" i="27"/>
  <c r="BI13" i="27"/>
  <c r="BJ13" i="27"/>
  <c r="BK13" i="27"/>
  <c r="BL13" i="27"/>
  <c r="BM13" i="27"/>
  <c r="BN13" i="27"/>
  <c r="BO13" i="27"/>
  <c r="BP13" i="27"/>
  <c r="BQ13" i="27"/>
  <c r="BR13" i="27"/>
  <c r="BS13" i="27"/>
  <c r="V14" i="27"/>
  <c r="W14" i="27"/>
  <c r="X14" i="27"/>
  <c r="Y14" i="27"/>
  <c r="Z14" i="27"/>
  <c r="AA14" i="27"/>
  <c r="AB14" i="27"/>
  <c r="AC14" i="27"/>
  <c r="AD14" i="27"/>
  <c r="AE14" i="27"/>
  <c r="AF14" i="27"/>
  <c r="AG14" i="27"/>
  <c r="AH14" i="27"/>
  <c r="AI14" i="27"/>
  <c r="AJ14" i="27"/>
  <c r="AK14" i="27"/>
  <c r="AL14" i="27"/>
  <c r="AM14" i="27"/>
  <c r="AN14" i="27"/>
  <c r="AO14" i="27"/>
  <c r="AP14" i="27"/>
  <c r="AQ14" i="27"/>
  <c r="AR14" i="27"/>
  <c r="AS14" i="27"/>
  <c r="AT14" i="27"/>
  <c r="AU14" i="27"/>
  <c r="AV14" i="27"/>
  <c r="AW14" i="27"/>
  <c r="AX14" i="27"/>
  <c r="AY14" i="27"/>
  <c r="AZ14" i="27"/>
  <c r="BA14" i="27"/>
  <c r="BB14" i="27"/>
  <c r="BC14" i="27"/>
  <c r="BD14" i="27"/>
  <c r="BE14" i="27"/>
  <c r="BF14" i="27"/>
  <c r="BG14" i="27"/>
  <c r="BH14" i="27"/>
  <c r="BI14" i="27"/>
  <c r="BJ14" i="27"/>
  <c r="BK14" i="27"/>
  <c r="BL14" i="27"/>
  <c r="BM14" i="27"/>
  <c r="BN14" i="27"/>
  <c r="BO14" i="27"/>
  <c r="BP14" i="27"/>
  <c r="BQ14" i="27"/>
  <c r="BR14" i="27"/>
  <c r="BS14" i="27"/>
  <c r="O13" i="28"/>
  <c r="P13" i="28"/>
  <c r="Q13" i="28"/>
  <c r="R13" i="28"/>
  <c r="S13" i="28"/>
  <c r="T13" i="28"/>
  <c r="U13" i="28"/>
  <c r="V13" i="28"/>
  <c r="W13" i="28"/>
  <c r="X13" i="28"/>
  <c r="Y13" i="28"/>
  <c r="Z13" i="28"/>
  <c r="AA13" i="28"/>
  <c r="AB13" i="28"/>
  <c r="AC13" i="28"/>
  <c r="AD13" i="28"/>
  <c r="AE13" i="28"/>
  <c r="AF13" i="28"/>
  <c r="AG13" i="28"/>
  <c r="AH13" i="28"/>
  <c r="AI13" i="28"/>
  <c r="AJ13" i="28"/>
  <c r="AK13" i="28"/>
  <c r="AL13" i="28"/>
  <c r="AM13" i="28"/>
  <c r="AN13" i="28"/>
  <c r="AO13" i="28"/>
  <c r="AP13" i="28"/>
  <c r="AQ13" i="28"/>
  <c r="AR13" i="28"/>
  <c r="AS13" i="28"/>
  <c r="AT13" i="28"/>
  <c r="AU13" i="28"/>
  <c r="AV13" i="28"/>
  <c r="AW13" i="28"/>
  <c r="AX13" i="28"/>
  <c r="AY13" i="28"/>
  <c r="AZ13" i="28"/>
  <c r="BA13" i="28"/>
  <c r="BB13" i="28"/>
  <c r="BC13" i="28"/>
  <c r="BD13" i="28"/>
  <c r="BE13" i="28"/>
  <c r="BF13" i="28"/>
  <c r="BG13" i="28"/>
  <c r="BH13" i="28"/>
  <c r="BI13" i="28"/>
  <c r="BJ13" i="28"/>
  <c r="BK13" i="28"/>
  <c r="O14" i="28"/>
  <c r="P14" i="28"/>
  <c r="Q14" i="28"/>
  <c r="R14" i="28"/>
  <c r="S14" i="28"/>
  <c r="T14" i="28"/>
  <c r="U14" i="28"/>
  <c r="V14" i="28"/>
  <c r="W14" i="28"/>
  <c r="X14" i="28"/>
  <c r="Y14" i="28"/>
  <c r="Z14" i="28"/>
  <c r="AA14" i="28"/>
  <c r="AB14" i="28"/>
  <c r="AC14" i="28"/>
  <c r="AD14" i="28"/>
  <c r="AE14" i="28"/>
  <c r="AF14" i="28"/>
  <c r="AG14" i="28"/>
  <c r="AH14" i="28"/>
  <c r="AI14" i="28"/>
  <c r="AJ14" i="28"/>
  <c r="AK14" i="28"/>
  <c r="AL14" i="28"/>
  <c r="AM14" i="28"/>
  <c r="AN14" i="28"/>
  <c r="AO14" i="28"/>
  <c r="AP14" i="28"/>
  <c r="AQ14" i="28"/>
  <c r="AR14" i="28"/>
  <c r="AS14" i="28"/>
  <c r="AT14" i="28"/>
  <c r="AU14" i="28"/>
  <c r="AV14" i="28"/>
  <c r="AW14" i="28"/>
  <c r="AX14" i="28"/>
  <c r="AY14" i="28"/>
  <c r="AZ14" i="28"/>
  <c r="BA14" i="28"/>
  <c r="BB14" i="28"/>
  <c r="BC14" i="28"/>
  <c r="BD14" i="28"/>
  <c r="BE14" i="28"/>
  <c r="BF14" i="28"/>
  <c r="BG14" i="28"/>
  <c r="BH14" i="28"/>
  <c r="BI14" i="28"/>
  <c r="BJ14" i="28"/>
  <c r="BK14" i="28"/>
  <c r="N15" i="28"/>
  <c r="O15" i="28"/>
  <c r="P15" i="28"/>
  <c r="Q15" i="28"/>
  <c r="R15" i="28"/>
  <c r="S15" i="28"/>
  <c r="T15" i="28"/>
  <c r="U15" i="28"/>
  <c r="V15" i="28"/>
  <c r="W15" i="28"/>
  <c r="X15" i="28"/>
  <c r="Y15" i="28"/>
  <c r="Z15" i="28"/>
  <c r="AA15" i="28"/>
  <c r="AB15" i="28"/>
  <c r="AC15" i="28"/>
  <c r="AD15" i="28"/>
  <c r="AE15" i="28"/>
  <c r="AF15" i="28"/>
  <c r="AG15" i="28"/>
  <c r="AH15" i="28"/>
  <c r="AI15" i="28"/>
  <c r="AJ15" i="28"/>
  <c r="AK15" i="28"/>
  <c r="AL15" i="28"/>
  <c r="AM15" i="28"/>
  <c r="AN15" i="28"/>
  <c r="AO15" i="28"/>
  <c r="AP15" i="28"/>
  <c r="AQ15" i="28"/>
  <c r="AR15" i="28"/>
  <c r="AS15" i="28"/>
  <c r="AT15" i="28"/>
  <c r="AU15" i="28"/>
  <c r="AV15" i="28"/>
  <c r="AW15" i="28"/>
  <c r="AX15" i="28"/>
  <c r="AY15" i="28"/>
  <c r="AZ15" i="28"/>
  <c r="BA15" i="28"/>
  <c r="BB15" i="28"/>
  <c r="BC15" i="28"/>
  <c r="BD15" i="28"/>
  <c r="BE15" i="28"/>
  <c r="BF15" i="28"/>
  <c r="BG15" i="28"/>
  <c r="BH15" i="28"/>
  <c r="BI15" i="28"/>
  <c r="BJ15" i="28"/>
  <c r="BK15" i="28"/>
  <c r="N16" i="28"/>
  <c r="O16" i="28"/>
  <c r="P16" i="28"/>
  <c r="Q16" i="28"/>
  <c r="R16" i="28"/>
  <c r="S16" i="28"/>
  <c r="T16" i="28"/>
  <c r="U16" i="28"/>
  <c r="V16" i="28"/>
  <c r="W16" i="28"/>
  <c r="X16" i="28"/>
  <c r="Y16" i="28"/>
  <c r="Z16" i="28"/>
  <c r="AA16" i="28"/>
  <c r="AB16" i="28"/>
  <c r="AC16" i="28"/>
  <c r="AD16" i="28"/>
  <c r="AE16" i="28"/>
  <c r="AF16" i="28"/>
  <c r="AG16" i="28"/>
  <c r="AH16" i="28"/>
  <c r="AI16" i="28"/>
  <c r="AJ16" i="28"/>
  <c r="AK16" i="28"/>
  <c r="AL16" i="28"/>
  <c r="AM16" i="28"/>
  <c r="AN16" i="28"/>
  <c r="AO16" i="28"/>
  <c r="AP16" i="28"/>
  <c r="AQ16" i="28"/>
  <c r="AR16" i="28"/>
  <c r="AS16" i="28"/>
  <c r="AT16" i="28"/>
  <c r="AU16" i="28"/>
  <c r="AV16" i="28"/>
  <c r="AW16" i="28"/>
  <c r="AX16" i="28"/>
  <c r="AY16" i="28"/>
  <c r="AZ16" i="28"/>
  <c r="BA16" i="28"/>
  <c r="BB16" i="28"/>
  <c r="BC16" i="28"/>
  <c r="BD16" i="28"/>
  <c r="BE16" i="28"/>
  <c r="BF16" i="28"/>
  <c r="BG16" i="28"/>
  <c r="BH16" i="28"/>
  <c r="BI16" i="28"/>
  <c r="BJ16" i="28"/>
  <c r="BK16" i="28"/>
  <c r="D9" i="19"/>
  <c r="E9" i="19"/>
  <c r="F9" i="19"/>
  <c r="G9" i="19"/>
  <c r="H9" i="19"/>
  <c r="I9" i="19"/>
  <c r="J9" i="19"/>
  <c r="K9" i="19"/>
  <c r="L9" i="19"/>
  <c r="M9" i="19"/>
  <c r="D10" i="19"/>
  <c r="E10" i="19"/>
  <c r="F10" i="19"/>
  <c r="G10" i="19"/>
  <c r="H10" i="19"/>
  <c r="I10" i="19"/>
  <c r="J10" i="19"/>
  <c r="K10" i="19"/>
  <c r="L10" i="19"/>
  <c r="M10" i="19"/>
  <c r="C11" i="19"/>
  <c r="D11" i="19"/>
  <c r="E11" i="19"/>
  <c r="F11" i="19"/>
  <c r="G11" i="19"/>
  <c r="H11" i="19"/>
  <c r="I11" i="19"/>
  <c r="J11" i="19"/>
  <c r="K11" i="19"/>
  <c r="L11" i="19"/>
  <c r="M11" i="19"/>
  <c r="C5" i="2"/>
  <c r="D25" i="2"/>
  <c r="F25" i="2"/>
  <c r="G25" i="2"/>
  <c r="H25" i="2"/>
  <c r="D26" i="2"/>
  <c r="F26" i="2"/>
  <c r="G26" i="2"/>
  <c r="H26" i="2"/>
  <c r="D27" i="2"/>
  <c r="F27" i="2"/>
  <c r="G27" i="2"/>
  <c r="H27" i="2"/>
  <c r="D28" i="2"/>
  <c r="F28" i="2"/>
  <c r="G28" i="2"/>
  <c r="H28" i="2"/>
  <c r="D29" i="2"/>
  <c r="F29" i="2"/>
  <c r="G29" i="2"/>
  <c r="H29" i="2"/>
  <c r="F38" i="2"/>
  <c r="F39" i="2"/>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S29" i="23"/>
  <c r="T29" i="23"/>
  <c r="U29" i="23"/>
  <c r="V29" i="23"/>
  <c r="W29" i="23"/>
  <c r="X29" i="23"/>
  <c r="Y29" i="23"/>
  <c r="Z29" i="23"/>
  <c r="AA29" i="23"/>
  <c r="AB29" i="23"/>
  <c r="AC29" i="23"/>
  <c r="AD29" i="23"/>
  <c r="AE29" i="23"/>
  <c r="AF29" i="23"/>
  <c r="AG29" i="23"/>
  <c r="AH29" i="23"/>
  <c r="AI29" i="23"/>
  <c r="AJ29" i="23"/>
  <c r="AK29" i="23"/>
  <c r="AL29" i="23"/>
  <c r="AM29" i="23"/>
  <c r="AN29" i="23"/>
  <c r="AO29" i="23"/>
  <c r="AP29" i="23"/>
  <c r="AQ29" i="23"/>
  <c r="S12" i="24"/>
  <c r="T12" i="24"/>
  <c r="U12" i="24"/>
  <c r="V12" i="24"/>
  <c r="W12" i="24"/>
  <c r="X12" i="24"/>
  <c r="Y12" i="24"/>
  <c r="Z12" i="24"/>
  <c r="AA12" i="24"/>
  <c r="AB12" i="24"/>
  <c r="AC12" i="24"/>
  <c r="AD12" i="24"/>
  <c r="AE12" i="24"/>
  <c r="AF12" i="24"/>
  <c r="AG12" i="24"/>
  <c r="AH12" i="24"/>
  <c r="AI12" i="24"/>
  <c r="AJ12" i="24"/>
  <c r="AK12" i="24"/>
  <c r="AL12" i="24"/>
  <c r="AM12" i="24"/>
  <c r="AN12" i="24"/>
  <c r="AO12" i="24"/>
  <c r="AP12" i="24"/>
  <c r="H8" i="24"/>
  <c r="R13" i="24"/>
  <c r="S13" i="24"/>
  <c r="T13" i="24"/>
  <c r="U13" i="24"/>
  <c r="V13" i="24"/>
  <c r="W13" i="24"/>
  <c r="X13" i="24"/>
  <c r="Y13" i="24"/>
  <c r="Z13" i="24"/>
  <c r="AA13" i="24"/>
  <c r="AB13" i="24"/>
  <c r="AC13" i="24"/>
  <c r="AD13" i="24"/>
  <c r="AE13" i="24"/>
  <c r="AF13" i="24"/>
  <c r="AG13" i="24"/>
  <c r="AH13" i="24"/>
  <c r="AI13" i="24"/>
  <c r="AJ13" i="24"/>
  <c r="AK13" i="24"/>
  <c r="AL13" i="24"/>
  <c r="AM13" i="24"/>
  <c r="AN13" i="24"/>
  <c r="AO13" i="24"/>
  <c r="AP13" i="24"/>
  <c r="H9" i="24"/>
  <c r="S11" i="24"/>
  <c r="T11" i="24"/>
  <c r="U11" i="24"/>
  <c r="V11" i="24"/>
  <c r="W11" i="24"/>
  <c r="X11" i="24"/>
  <c r="Y11" i="24"/>
  <c r="Z11" i="24"/>
  <c r="AA11" i="24"/>
  <c r="AB11" i="24"/>
  <c r="AC11" i="24"/>
  <c r="AD11" i="24"/>
  <c r="AE11" i="24"/>
  <c r="AF11" i="24"/>
  <c r="AG11" i="24"/>
  <c r="AH11" i="24"/>
  <c r="AI11" i="24"/>
  <c r="AJ11" i="24"/>
  <c r="AK11" i="24"/>
  <c r="AL11" i="24"/>
  <c r="AM11" i="24"/>
  <c r="AN11" i="24"/>
  <c r="AO11" i="24"/>
  <c r="AP11" i="24"/>
  <c r="E9" i="25"/>
  <c r="F9" i="25"/>
  <c r="G9" i="25"/>
  <c r="H9" i="25"/>
  <c r="I9" i="25"/>
  <c r="J9" i="25"/>
  <c r="K9" i="25"/>
  <c r="L9" i="25"/>
  <c r="M9" i="25"/>
  <c r="N9" i="25"/>
  <c r="O9" i="25"/>
  <c r="P9" i="25"/>
  <c r="Q9" i="25"/>
  <c r="R9" i="25"/>
  <c r="S9" i="25"/>
  <c r="T9" i="25"/>
  <c r="U9" i="25"/>
  <c r="V9" i="25"/>
  <c r="W9" i="25"/>
  <c r="X9" i="25"/>
  <c r="Y9" i="25"/>
  <c r="Z9" i="25"/>
  <c r="AA9" i="25"/>
  <c r="AB9" i="25"/>
  <c r="AC9" i="25"/>
  <c r="AD9" i="25"/>
  <c r="AE9" i="25"/>
  <c r="AF9" i="25"/>
  <c r="AG9" i="25"/>
  <c r="AH9" i="25"/>
  <c r="AI9" i="25"/>
  <c r="AJ9" i="25"/>
  <c r="AK9" i="25"/>
  <c r="AL9" i="25"/>
  <c r="AM9" i="25"/>
  <c r="AN9" i="25"/>
  <c r="AO9" i="25"/>
  <c r="AP9" i="25"/>
  <c r="AQ9" i="25"/>
  <c r="AR9" i="25"/>
  <c r="AS9" i="25"/>
  <c r="AT9" i="25"/>
  <c r="AU9" i="25"/>
  <c r="AV9" i="25"/>
  <c r="AW9" i="25"/>
  <c r="AX9" i="25"/>
  <c r="AY9" i="25"/>
  <c r="AZ9" i="25"/>
  <c r="BA9" i="25"/>
  <c r="E10" i="25"/>
  <c r="F10" i="25"/>
  <c r="G10" i="25"/>
  <c r="H10" i="25"/>
  <c r="I10" i="25"/>
  <c r="J10" i="25"/>
  <c r="K10" i="25"/>
  <c r="L10" i="25"/>
  <c r="M10" i="25"/>
  <c r="N10" i="25"/>
  <c r="O10" i="25"/>
  <c r="P10" i="25"/>
  <c r="Q10" i="25"/>
  <c r="R10" i="25"/>
  <c r="S10" i="25"/>
  <c r="T10" i="25"/>
  <c r="U10" i="25"/>
  <c r="V10" i="25"/>
  <c r="W10" i="25"/>
  <c r="X10" i="25"/>
  <c r="Y10" i="25"/>
  <c r="Z10" i="25"/>
  <c r="AA10" i="25"/>
  <c r="AB10" i="25"/>
  <c r="AC10" i="25"/>
  <c r="AD10" i="25"/>
  <c r="AE10" i="25"/>
  <c r="AF10" i="25"/>
  <c r="AG10" i="25"/>
  <c r="AH10" i="25"/>
  <c r="AI10" i="25"/>
  <c r="AJ10" i="25"/>
  <c r="AK10" i="25"/>
  <c r="AL10" i="25"/>
  <c r="AM10" i="25"/>
  <c r="AN10" i="25"/>
  <c r="AO10" i="25"/>
  <c r="AP10" i="25"/>
  <c r="AQ10" i="25"/>
  <c r="AR10" i="25"/>
  <c r="AS10" i="25"/>
  <c r="AT10" i="25"/>
  <c r="AU10" i="25"/>
  <c r="AV10" i="25"/>
  <c r="AW10" i="25"/>
  <c r="AX10" i="25"/>
  <c r="AY10" i="25"/>
  <c r="AZ10" i="25"/>
  <c r="BA10" i="25"/>
  <c r="D11" i="25"/>
  <c r="E11" i="25"/>
  <c r="F11" i="25"/>
  <c r="G11" i="25"/>
  <c r="H11" i="25"/>
  <c r="I11" i="25"/>
  <c r="J11" i="25"/>
  <c r="K11" i="25"/>
  <c r="L11" i="25"/>
  <c r="M11" i="25"/>
  <c r="N11" i="25"/>
  <c r="O11" i="25"/>
  <c r="P11" i="25"/>
  <c r="Q11" i="25"/>
  <c r="R11" i="25"/>
  <c r="S11" i="25"/>
  <c r="T11" i="25"/>
  <c r="U11" i="25"/>
  <c r="V11" i="25"/>
  <c r="W11" i="25"/>
  <c r="X11" i="25"/>
  <c r="Y11" i="25"/>
  <c r="Z11" i="25"/>
  <c r="AA11" i="25"/>
  <c r="AB11" i="25"/>
  <c r="AC11" i="25"/>
  <c r="AD11" i="25"/>
  <c r="AE11" i="25"/>
  <c r="AF11" i="25"/>
  <c r="AG11" i="25"/>
  <c r="AH11" i="25"/>
  <c r="AI11" i="25"/>
  <c r="AJ11" i="25"/>
  <c r="AK11" i="25"/>
  <c r="AL11" i="25"/>
  <c r="AM11" i="25"/>
  <c r="AN11" i="25"/>
  <c r="AO11" i="25"/>
  <c r="AP11" i="25"/>
  <c r="AQ11" i="25"/>
  <c r="AR11" i="25"/>
  <c r="AS11" i="25"/>
  <c r="AT11" i="25"/>
  <c r="AU11" i="25"/>
  <c r="AV11" i="25"/>
  <c r="AW11" i="25"/>
  <c r="AX11" i="25"/>
  <c r="AY11" i="25"/>
  <c r="AZ11" i="25"/>
  <c r="BA11" i="25"/>
  <c r="E12" i="25"/>
  <c r="F12" i="25"/>
  <c r="G12" i="25"/>
  <c r="H12" i="25"/>
  <c r="I12" i="25"/>
  <c r="J12" i="25"/>
  <c r="K12" i="25"/>
  <c r="L12" i="25"/>
  <c r="M12" i="25"/>
  <c r="N12" i="25"/>
  <c r="O12" i="25"/>
  <c r="P12" i="25"/>
  <c r="Q12" i="25"/>
  <c r="R12" i="25"/>
  <c r="S12" i="25"/>
  <c r="T12" i="25"/>
  <c r="U12" i="25"/>
  <c r="V12" i="25"/>
  <c r="W12" i="25"/>
  <c r="X12" i="25"/>
  <c r="Y12" i="25"/>
  <c r="Z12" i="25"/>
  <c r="AA12" i="25"/>
  <c r="AB12" i="25"/>
  <c r="AC12" i="25"/>
  <c r="AD12" i="25"/>
  <c r="AE12" i="25"/>
  <c r="AF12" i="25"/>
  <c r="AG12" i="25"/>
  <c r="AH12" i="25"/>
  <c r="AI12" i="25"/>
  <c r="AJ12" i="25"/>
  <c r="AK12" i="25"/>
  <c r="AL12" i="25"/>
  <c r="AM12" i="25"/>
  <c r="AN12" i="25"/>
  <c r="AO12" i="25"/>
  <c r="AP12" i="25"/>
  <c r="AQ12" i="25"/>
  <c r="AR12" i="25"/>
  <c r="AS12" i="25"/>
  <c r="AT12" i="25"/>
  <c r="AU12" i="25"/>
  <c r="AV12" i="25"/>
  <c r="AW12" i="25"/>
  <c r="AX12" i="25"/>
  <c r="AY12" i="25"/>
  <c r="AZ12" i="25"/>
  <c r="BA12" i="25"/>
  <c r="R24" i="26"/>
  <c r="S24" i="26"/>
  <c r="T24" i="26"/>
  <c r="U24" i="26"/>
  <c r="V24" i="26"/>
  <c r="W24" i="26"/>
  <c r="X24" i="26"/>
  <c r="Y24" i="26"/>
  <c r="Z24" i="26"/>
  <c r="AA24" i="26"/>
  <c r="AB24" i="26"/>
  <c r="AC24" i="26"/>
  <c r="AD24" i="26"/>
  <c r="AE24" i="26"/>
  <c r="AF24" i="26"/>
  <c r="AG24" i="26"/>
  <c r="AH24" i="26"/>
  <c r="AI24" i="26"/>
  <c r="AJ24" i="26"/>
  <c r="AK24" i="26"/>
  <c r="AL24" i="26"/>
  <c r="AM24" i="26"/>
  <c r="AN24" i="26"/>
  <c r="AO24" i="26"/>
  <c r="AP24" i="26"/>
  <c r="AQ24" i="26"/>
  <c r="AR24" i="26"/>
  <c r="AS24" i="26"/>
  <c r="AT24" i="26"/>
  <c r="AU24" i="26"/>
  <c r="AV24" i="26"/>
  <c r="AW24" i="26"/>
  <c r="AX24" i="26"/>
  <c r="AY24" i="26"/>
  <c r="AZ24" i="26"/>
  <c r="BA24" i="26"/>
  <c r="BB24" i="26"/>
  <c r="BC24" i="26"/>
  <c r="BD24" i="26"/>
  <c r="BE24" i="26"/>
  <c r="BF24" i="26"/>
  <c r="BG24" i="26"/>
  <c r="BH24" i="26"/>
  <c r="BI24" i="26"/>
  <c r="BJ24" i="26"/>
  <c r="BK24" i="26"/>
  <c r="BL24" i="26"/>
  <c r="BM24" i="26"/>
  <c r="BN24" i="26"/>
  <c r="R25" i="26"/>
  <c r="S25" i="26"/>
  <c r="T25" i="26"/>
  <c r="U25" i="26"/>
  <c r="V25" i="26"/>
  <c r="W25" i="26"/>
  <c r="X25" i="26"/>
  <c r="Y25" i="26"/>
  <c r="Z25" i="26"/>
  <c r="AA25" i="26"/>
  <c r="AB25" i="26"/>
  <c r="AC25" i="26"/>
  <c r="AD25" i="26"/>
  <c r="AE25" i="26"/>
  <c r="AF25" i="26"/>
  <c r="AG25" i="26"/>
  <c r="AH25" i="26"/>
  <c r="AI25" i="26"/>
  <c r="AJ25" i="26"/>
  <c r="AK25" i="26"/>
  <c r="AL25" i="26"/>
  <c r="AM25" i="26"/>
  <c r="AN25" i="26"/>
  <c r="AO25" i="26"/>
  <c r="AP25" i="26"/>
  <c r="AQ25" i="26"/>
  <c r="AR25" i="26"/>
  <c r="AS25" i="26"/>
  <c r="AT25" i="26"/>
  <c r="AU25" i="26"/>
  <c r="AV25" i="26"/>
  <c r="AW25" i="26"/>
  <c r="AX25" i="26"/>
  <c r="AY25" i="26"/>
  <c r="AZ25" i="26"/>
  <c r="BA25" i="26"/>
  <c r="BB25" i="26"/>
  <c r="BC25" i="26"/>
  <c r="BD25" i="26"/>
  <c r="BE25" i="26"/>
  <c r="BF25" i="26"/>
  <c r="BG25" i="26"/>
  <c r="BH25" i="26"/>
  <c r="BI25" i="26"/>
  <c r="BJ25" i="26"/>
  <c r="BK25" i="26"/>
  <c r="BL25" i="26"/>
  <c r="BM25" i="26"/>
  <c r="BN25" i="26"/>
  <c r="Q26" i="26"/>
  <c r="R26" i="26"/>
  <c r="S26" i="26"/>
  <c r="T26" i="26"/>
  <c r="U26" i="26"/>
  <c r="V26" i="26"/>
  <c r="W26" i="26"/>
  <c r="X26" i="26"/>
  <c r="Y26" i="26"/>
  <c r="Z26" i="26"/>
  <c r="AA26" i="26"/>
  <c r="AB26" i="26"/>
  <c r="AC26" i="26"/>
  <c r="AD26" i="26"/>
  <c r="AE26" i="26"/>
  <c r="AF26" i="26"/>
  <c r="AG26" i="26"/>
  <c r="AH26" i="26"/>
  <c r="AI26" i="26"/>
  <c r="AJ26" i="26"/>
  <c r="AK26" i="26"/>
  <c r="AL26" i="26"/>
  <c r="AM26" i="26"/>
  <c r="AN26" i="26"/>
  <c r="AO26" i="26"/>
  <c r="AP26" i="26"/>
  <c r="AQ26" i="26"/>
  <c r="AR26" i="26"/>
  <c r="AS26" i="26"/>
  <c r="AT26" i="26"/>
  <c r="AU26" i="26"/>
  <c r="AV26" i="26"/>
  <c r="AW26" i="26"/>
  <c r="AX26" i="26"/>
  <c r="AY26" i="26"/>
  <c r="AZ26" i="26"/>
  <c r="BA26" i="26"/>
  <c r="BB26" i="26"/>
  <c r="BC26" i="26"/>
  <c r="BD26" i="26"/>
  <c r="BE26" i="26"/>
  <c r="BF26" i="26"/>
  <c r="BG26" i="26"/>
  <c r="BH26" i="26"/>
  <c r="BI26" i="26"/>
  <c r="BJ26" i="26"/>
  <c r="BK26" i="26"/>
  <c r="BL26" i="26"/>
  <c r="BM26" i="26"/>
  <c r="BN26" i="26"/>
</calcChain>
</file>

<file path=xl/sharedStrings.xml><?xml version="1.0" encoding="utf-8"?>
<sst xmlns="http://schemas.openxmlformats.org/spreadsheetml/2006/main" count="292" uniqueCount="253">
  <si>
    <r>
      <t xml:space="preserve">Arithmetic mean </t>
    </r>
    <r>
      <rPr>
        <b/>
        <sz val="14"/>
        <rFont val="Symbol"/>
        <charset val="2"/>
      </rPr>
      <t>l</t>
    </r>
    <r>
      <rPr>
        <b/>
        <sz val="14"/>
        <rFont val="Geneva"/>
        <family val="2"/>
      </rPr>
      <t xml:space="preserve"> =</t>
    </r>
  </si>
  <si>
    <r>
      <t xml:space="preserve">Geometric mean </t>
    </r>
    <r>
      <rPr>
        <b/>
        <sz val="14"/>
        <rFont val="Symbol"/>
        <charset val="2"/>
      </rPr>
      <t>l</t>
    </r>
    <r>
      <rPr>
        <b/>
        <sz val="14"/>
        <rFont val="Geneva"/>
        <family val="2"/>
      </rPr>
      <t xml:space="preserve"> =</t>
    </r>
  </si>
  <si>
    <t>Initial population size =</t>
  </si>
  <si>
    <t>Time</t>
  </si>
  <si>
    <t>N</t>
  </si>
  <si>
    <t>STOCHASTIC POPULATION DYNAMICS</t>
  </si>
  <si>
    <t xml:space="preserve">     1) Arithmetic mean (the standard average)</t>
  </si>
  <si>
    <t>For this model, we have assumed:</t>
  </si>
  <si>
    <t xml:space="preserve">     2) Geometric mean (nth root of the product of n numbers) </t>
  </si>
  <si>
    <t>Thus, each run of the model is a "simulation" of a population changing over 100 time units</t>
  </si>
  <si>
    <t xml:space="preserve">   (ii) Each time unit, a stochastic deviation of .2 from this baseline is determined by a coin toss</t>
  </si>
  <si>
    <t>The difference is profound:</t>
  </si>
  <si>
    <t xml:space="preserve">     (like a series of coin tosses in a row; the exact sequence of heads and tails is impossible to predict)</t>
  </si>
  <si>
    <t>Instead, one can only talk about probabilities</t>
  </si>
  <si>
    <t>For example, stochastic influences increase fluctuations and the risk of extinction</t>
  </si>
  <si>
    <t xml:space="preserve">One can use the models to assess extinction risk by </t>
  </si>
  <si>
    <t xml:space="preserve">     (1) running the model many times (e.g. 100 or 1000 times)</t>
  </si>
  <si>
    <t xml:space="preserve">     (2) counting the proportion of times the simulated population went extinct</t>
  </si>
  <si>
    <t>1)</t>
  </si>
  <si>
    <t>Arithmetic vs. geometric mean population growth</t>
  </si>
  <si>
    <t>Random #</t>
  </si>
  <si>
    <t>Seed #</t>
  </si>
  <si>
    <t>l</t>
  </si>
  <si>
    <t>paste (using "control V") the same seed number into the yellow box several times</t>
  </si>
  <si>
    <t>Effect on population growth</t>
  </si>
  <si>
    <t>Enter a new number in the yellow cell and note that a new random number is generated in the adjacent green cell</t>
  </si>
  <si>
    <t>Click once on the green cell to see how the random number is generated</t>
  </si>
  <si>
    <t>2)</t>
  </si>
  <si>
    <t>1</t>
  </si>
  <si>
    <t>2</t>
  </si>
  <si>
    <t>3</t>
  </si>
  <si>
    <t>4</t>
  </si>
  <si>
    <t>5</t>
  </si>
  <si>
    <t>3)</t>
  </si>
  <si>
    <t xml:space="preserve">A stochastic population model incorporates random variation in lambda for each generation, by multiplying N </t>
  </si>
  <si>
    <t>EXERCISE 4: Building a stochastic population model</t>
  </si>
  <si>
    <t>EXERCISE 1: Geometric population growth</t>
  </si>
  <si>
    <t>TIME</t>
  </si>
  <si>
    <t>values below and determine population size at year 10</t>
  </si>
  <si>
    <t>4)</t>
  </si>
  <si>
    <t>Construct a population model below in the yellow space provided.</t>
  </si>
  <si>
    <t xml:space="preserve">Now, try using different lambda values in your model and </t>
  </si>
  <si>
    <t>EXERCISE 3:  Arithmetic vs. logarithmic scale for N</t>
  </si>
  <si>
    <t>log N</t>
  </si>
  <si>
    <t>GEOMETRIC POPULATION GROWTH MODELS</t>
  </si>
  <si>
    <t>EXERCISE 2:  Making your own geometric population growth model</t>
  </si>
  <si>
    <t>These types of population growth models are the most simple</t>
  </si>
  <si>
    <t>We will then add more complexity to these models by investigating how population growth changes when:</t>
  </si>
  <si>
    <t>Population growth varies stochastically through time (i.e. lambda varies randomly)</t>
  </si>
  <si>
    <t>Time is considered as a continuous rather than a discrete variable</t>
  </si>
  <si>
    <t>EXERCISE 5: Stochastic population models in action</t>
  </si>
  <si>
    <t xml:space="preserve">1) </t>
  </si>
  <si>
    <t>Count how many times the population goes extinct, record this on your sheet</t>
  </si>
  <si>
    <t>Here are the details of our stochastic population growth model:</t>
  </si>
  <si>
    <t>1) First, enter the same initial population size (100) several times and note that the dynamics change each time</t>
  </si>
  <si>
    <t>This means that it is impossible to predict the output of a stochastic model simply from the value of the input variables</t>
  </si>
  <si>
    <t>After you have completed several runs (simulations), answer the following questions:</t>
  </si>
  <si>
    <t>Compare N plotted in arithmetic versus logarithmic scale:</t>
  </si>
  <si>
    <t>OK, now it's your turn to construct a geometric population growth model</t>
  </si>
  <si>
    <t>Trial runs:</t>
  </si>
  <si>
    <t>Go back to the above model and do the following simulations:</t>
  </si>
  <si>
    <t>Now answer the following questions about arithmetic and logarithmic scales:</t>
  </si>
  <si>
    <t>These next Exercises examine STOCHASTIC population growth</t>
  </si>
  <si>
    <t>We will begin these Exercises by exploring simple geometric population growth models.</t>
  </si>
  <si>
    <t>LOGISTIC MODEL OF POPULATION GROWTH</t>
  </si>
  <si>
    <t>In this case, we are exploring the discrete version which deals with time in discrete intervals</t>
  </si>
  <si>
    <t>BACKGROUND</t>
  </si>
  <si>
    <t>Without any control, populations growing geometrically would increase for ever, at ever accelerating rates</t>
  </si>
  <si>
    <t>However, this is not biologically reasonable, because something will eventually limit growth</t>
  </si>
  <si>
    <t>The easiest way to model this is to assume that population growth slows as the population grows</t>
  </si>
  <si>
    <t>As N increases, increased competition for resources also increases, and survival or reproduction decreases</t>
  </si>
  <si>
    <t>Density-dependence is incorporated into the model by adjusting the intrinsic maximum growth rate (r)</t>
  </si>
  <si>
    <t xml:space="preserve">    according to the population size</t>
  </si>
  <si>
    <t>EXERCISE 6: Building a logistic population model</t>
  </si>
  <si>
    <t xml:space="preserve">The following growth parameter is used to adjust the population growth rate as N changes: </t>
  </si>
  <si>
    <t>Thus, this allows a simple way to put the brakes on growth rate as the population increases</t>
  </si>
  <si>
    <t>r =</t>
  </si>
  <si>
    <t>K =</t>
  </si>
  <si>
    <t xml:space="preserve">Note: You will only get a sigmoidal pattern for the ranges of r </t>
  </si>
  <si>
    <t>listed above - Next, we'll explore what happens as r increases</t>
  </si>
  <si>
    <t>N LOGISITIC</t>
  </si>
  <si>
    <t>N GEOMETRIC</t>
  </si>
  <si>
    <t>EXERCISE 7:  Comparing logistic and geometric population growth</t>
  </si>
  <si>
    <t>As before, enter different values of r and notice the final population sizes for the two population growth models</t>
  </si>
  <si>
    <t xml:space="preserve">But this time, contrast the difference in population size at time = 25 of two populations </t>
  </si>
  <si>
    <t xml:space="preserve">    with identical growth potential (r), but where one has logistic growth and the other geometric</t>
  </si>
  <si>
    <t>AT TIME T = 25</t>
  </si>
  <si>
    <t xml:space="preserve">     N LOGISTIC =</t>
  </si>
  <si>
    <t xml:space="preserve">     N GEOMETRIC =</t>
  </si>
  <si>
    <t>EXERCISE 9: Funky population dynamics with logistic discrete models</t>
  </si>
  <si>
    <t>Something bizarre happens when we start making r bigger and bigger in discrete logistic models</t>
  </si>
  <si>
    <t>r =  0.5,  0.8,  1,  1.3,  1.5</t>
  </si>
  <si>
    <t>Smooth approach to K</t>
  </si>
  <si>
    <t>r =  1.6,  1.7,  1.8,  1.9</t>
  </si>
  <si>
    <t>Approaches K with dampened oscillations</t>
  </si>
  <si>
    <t>r =  2.1,  2.3,   2.4</t>
  </si>
  <si>
    <t>Stable, 2 point limit cycles</t>
  </si>
  <si>
    <t>r =  2.5,  2.55,  2.56</t>
  </si>
  <si>
    <t>More complex limit cycles that show repeated patterns</t>
  </si>
  <si>
    <t>r =  2.58,  2.6,   2.8,   2.9,   3.0</t>
  </si>
  <si>
    <t>r =  3.05</t>
  </si>
  <si>
    <t>CHAOS:  Chaos begins precisely when r &gt; 2.57.</t>
  </si>
  <si>
    <t>A cool property of chaos: when plotted in a particular way, the populations fall on a STRANGE ATTRACTOR</t>
  </si>
  <si>
    <t>YOU HAVE REACHED THE END OF THE ROAD:  LIVE LONG AND PROSPER</t>
  </si>
  <si>
    <t>Now move to Exercise 1 by clicking on the Ex 1 tab below</t>
  </si>
  <si>
    <t>Now move to Exercise 2 by clicking on the Ex 2 tab below</t>
  </si>
  <si>
    <t>Now move to Exercise 3 by clicking on the Ex 3 tab below</t>
  </si>
  <si>
    <t>Now move to the Intro to Exercises 4-5 by clicking on the Stochastic models tab below</t>
  </si>
  <si>
    <t>Now move to Exercise 5 by clicking on the Ex 5 tab below</t>
  </si>
  <si>
    <t>Now move to Exercise 6-11 by clicking on the Logistic Models tab below</t>
  </si>
  <si>
    <t>Now move to Exercise 6 by clicking on the Ex 6 tab below</t>
  </si>
  <si>
    <t>Now move to Exercise 7 by clicking on the Ex 7 tab below</t>
  </si>
  <si>
    <t>Now move to Exercise 8 by clicking on the Ex 8 tab below</t>
  </si>
  <si>
    <t>Now move to Exercise 9 by clicking on the Ex 9 tab below</t>
  </si>
  <si>
    <t>Now move to Exercise 10 by clicking on the Ex 10 tab below</t>
  </si>
  <si>
    <t>Now move to Exercise 11 by clicking on the Ex 11 tab below</t>
  </si>
  <si>
    <t>Answer the following questions:</t>
  </si>
  <si>
    <t>This exercise illustrates the dramatic effect that increases in lambda can have on population growth.</t>
  </si>
  <si>
    <t>First, we will learn how to generate random numbers in Excel</t>
  </si>
  <si>
    <t xml:space="preserve"> the shape of the resultant population growth on the graph </t>
  </si>
  <si>
    <t>provided (this pattern is called "sigmoidal")</t>
  </si>
  <si>
    <t xml:space="preserve">Enter the following different values of r (0.3,  0.5,  0.7,  0.9) </t>
  </si>
  <si>
    <t>in the yellow box above and answer these questions about</t>
  </si>
  <si>
    <t>What type of population growth that we modeled earlier</t>
  </si>
  <si>
    <t xml:space="preserve"> does the logistic mimic early on at lower levels of N?</t>
  </si>
  <si>
    <t>The  graph below on the RIGHT below is the standard plot of population size as a function of time and is provided for reference.</t>
  </si>
  <si>
    <t xml:space="preserve">The graph below on the LEFT shows such a plot and allows you to find out for yourself the shape of the </t>
  </si>
  <si>
    <t>r =  0.5 - 1.5</t>
  </si>
  <si>
    <t>r =  1.6 - 1.9</t>
  </si>
  <si>
    <t>r =  2.1 - 2.4</t>
  </si>
  <si>
    <t>r =  2.5 - 2.56</t>
  </si>
  <si>
    <t>r =  2.58 -  3.0</t>
  </si>
  <si>
    <t>Population crashes</t>
  </si>
  <si>
    <t>Match the range in r with the resulting population dynamics for a logistic population growth model:</t>
  </si>
  <si>
    <t>Enter the following r values, in sequence, in the yellow box below and note how the population dynamics change:</t>
  </si>
  <si>
    <t>Is Chaos stochastic or deterministic?</t>
  </si>
  <si>
    <t xml:space="preserve">A signature of chaos is that the population size appears to be randomly fluctuating over time (i.e. it looks like a stochastic).  </t>
  </si>
  <si>
    <t>Try the following activites and answer the corresponding questions:</t>
  </si>
  <si>
    <t xml:space="preserve">Does the population trajectory change when the logistic model is re-run?  How does this compare to re-running </t>
  </si>
  <si>
    <t>Enter the following series of initial population size in the yellow box:</t>
  </si>
  <si>
    <t>How did these tiny changes in starting size affect the population dynamics?</t>
  </si>
  <si>
    <t xml:space="preserve">Population at time t=100  </t>
  </si>
  <si>
    <t xml:space="preserve">To see this, one plots the population sizes for each successive time interval, plotting the population size at time interval t + 1 </t>
  </si>
  <si>
    <t xml:space="preserve">     on the y axis and the population size at the previous time interval t on the X axis</t>
  </si>
  <si>
    <t xml:space="preserve">     strange attractor for chaotic population dynamics</t>
  </si>
  <si>
    <t xml:space="preserve">Enter the following numbers in the yellow box below, and note that pattern that is indicative of chaos (r = 1.5,  2,  2.4,  2.8,  3): </t>
  </si>
  <si>
    <t>What does the signature of chaos look like to you??  Describe it.</t>
  </si>
  <si>
    <t>Answer the following final question:</t>
  </si>
  <si>
    <t>3) Each time contrast the two means in the blue cells and confirm that Geometric &lt; Arithmetic</t>
  </si>
  <si>
    <r>
      <t xml:space="preserve">T </t>
    </r>
    <r>
      <rPr>
        <sz val="14"/>
        <rFont val="Geneva"/>
        <family val="2"/>
      </rPr>
      <t>is the number of time steps</t>
    </r>
  </si>
  <si>
    <r>
      <t>l</t>
    </r>
    <r>
      <rPr>
        <sz val="14"/>
        <rFont val="Geneva"/>
        <family val="2"/>
      </rPr>
      <t xml:space="preserve"> (written </t>
    </r>
    <r>
      <rPr>
        <b/>
        <sz val="14"/>
        <rFont val="Geneva"/>
        <family val="2"/>
      </rPr>
      <t>lambda</t>
    </r>
    <r>
      <rPr>
        <sz val="14"/>
        <rFont val="Geneva"/>
        <family val="2"/>
      </rPr>
      <t>) is the multiplier and describes how much the population grows at each time step</t>
    </r>
  </si>
  <si>
    <r>
      <t>N</t>
    </r>
    <r>
      <rPr>
        <b/>
        <vertAlign val="subscript"/>
        <sz val="14"/>
        <rFont val="Geneva"/>
        <family val="2"/>
      </rPr>
      <t>T</t>
    </r>
    <r>
      <rPr>
        <sz val="14"/>
        <rFont val="Geneva"/>
        <family val="2"/>
      </rPr>
      <t xml:space="preserve"> is the population size at time T</t>
    </r>
  </si>
  <si>
    <r>
      <t xml:space="preserve">Time is </t>
    </r>
    <r>
      <rPr>
        <b/>
        <sz val="14"/>
        <rFont val="Geneva"/>
        <family val="2"/>
      </rPr>
      <t>discrete</t>
    </r>
    <r>
      <rPr>
        <sz val="14"/>
        <rFont val="Geneva"/>
        <family val="2"/>
      </rPr>
      <t xml:space="preserve"> because population size is estimated based on time steps (e.g. year, day)</t>
    </r>
  </si>
  <si>
    <r>
      <t>Recall that the written general form of geometric population growth is N</t>
    </r>
    <r>
      <rPr>
        <vertAlign val="subscript"/>
        <sz val="14"/>
        <rFont val="Geneva"/>
        <family val="2"/>
      </rPr>
      <t>T</t>
    </r>
    <r>
      <rPr>
        <sz val="14"/>
        <rFont val="Geneva"/>
        <family val="2"/>
      </rPr>
      <t xml:space="preserve"> = N</t>
    </r>
    <r>
      <rPr>
        <vertAlign val="subscript"/>
        <sz val="14"/>
        <rFont val="Geneva"/>
        <family val="2"/>
      </rPr>
      <t>o*</t>
    </r>
    <r>
      <rPr>
        <sz val="14"/>
        <rFont val="Symbol"/>
        <family val="1"/>
        <charset val="2"/>
      </rPr>
      <t>l</t>
    </r>
    <r>
      <rPr>
        <vertAlign val="superscript"/>
        <sz val="14"/>
        <rFont val="Geneva"/>
        <family val="2"/>
      </rPr>
      <t>T</t>
    </r>
    <r>
      <rPr>
        <sz val="14"/>
        <rFont val="Geneva"/>
        <family val="2"/>
      </rPr>
      <t xml:space="preserve"> </t>
    </r>
  </si>
  <si>
    <r>
      <t xml:space="preserve">l </t>
    </r>
    <r>
      <rPr>
        <sz val="14"/>
        <rFont val="Geneva"/>
        <family val="2"/>
      </rPr>
      <t>=</t>
    </r>
  </si>
  <si>
    <r>
      <t>With the above model, where N</t>
    </r>
    <r>
      <rPr>
        <b/>
        <vertAlign val="subscript"/>
        <sz val="14"/>
        <rFont val="Geneva"/>
        <family val="2"/>
      </rPr>
      <t>o</t>
    </r>
    <r>
      <rPr>
        <b/>
        <sz val="14"/>
        <rFont val="Geneva"/>
        <family val="2"/>
      </rPr>
      <t xml:space="preserve"> starts at 2, enter the </t>
    </r>
    <r>
      <rPr>
        <b/>
        <sz val="14"/>
        <rFont val="Symbol"/>
        <charset val="2"/>
      </rPr>
      <t>l</t>
    </r>
    <r>
      <rPr>
        <b/>
        <sz val="14"/>
        <rFont val="Geneva"/>
        <family val="2"/>
      </rPr>
      <t xml:space="preserve"> </t>
    </r>
  </si>
  <si>
    <r>
      <t>l</t>
    </r>
    <r>
      <rPr>
        <sz val="14"/>
        <rFont val="Geneva"/>
        <family val="2"/>
      </rPr>
      <t xml:space="preserve"> = 0.5</t>
    </r>
  </si>
  <si>
    <r>
      <t>N</t>
    </r>
    <r>
      <rPr>
        <vertAlign val="subscript"/>
        <sz val="14"/>
        <rFont val="Geneva"/>
        <family val="2"/>
      </rPr>
      <t>10</t>
    </r>
    <r>
      <rPr>
        <sz val="14"/>
        <rFont val="Geneva"/>
        <family val="2"/>
      </rPr>
      <t xml:space="preserve"> = </t>
    </r>
  </si>
  <si>
    <r>
      <t>l</t>
    </r>
    <r>
      <rPr>
        <sz val="14"/>
        <rFont val="Geneva"/>
        <family val="2"/>
      </rPr>
      <t xml:space="preserve"> = 1.0</t>
    </r>
  </si>
  <si>
    <r>
      <t>l</t>
    </r>
    <r>
      <rPr>
        <sz val="14"/>
        <rFont val="Geneva"/>
        <family val="2"/>
      </rPr>
      <t xml:space="preserve"> = 2.0</t>
    </r>
  </si>
  <si>
    <r>
      <t>l</t>
    </r>
    <r>
      <rPr>
        <sz val="14"/>
        <rFont val="Geneva"/>
        <family val="2"/>
      </rPr>
      <t xml:space="preserve"> = 5.0</t>
    </r>
  </si>
  <si>
    <r>
      <t xml:space="preserve">With a </t>
    </r>
    <r>
      <rPr>
        <sz val="14"/>
        <rFont val="Symbol"/>
        <family val="1"/>
        <charset val="2"/>
      </rPr>
      <t>l</t>
    </r>
    <r>
      <rPr>
        <sz val="14"/>
        <rFont val="Geneva"/>
        <family val="2"/>
      </rPr>
      <t xml:space="preserve"> = 3, what is the population size at time = 10?</t>
    </r>
  </si>
  <si>
    <r>
      <t xml:space="preserve">Try a few values of </t>
    </r>
    <r>
      <rPr>
        <b/>
        <sz val="14"/>
        <rFont val="Symbol"/>
        <charset val="2"/>
      </rPr>
      <t>l</t>
    </r>
    <r>
      <rPr>
        <sz val="14"/>
        <rFont val="Geneva"/>
        <family val="2"/>
      </rPr>
      <t xml:space="preserve"> like  </t>
    </r>
    <r>
      <rPr>
        <b/>
        <sz val="14"/>
        <rFont val="Geneva"/>
        <family val="2"/>
      </rPr>
      <t>0.5,  1,  2,  3,  4 ...</t>
    </r>
    <r>
      <rPr>
        <sz val="14"/>
        <rFont val="Geneva"/>
        <family val="2"/>
      </rPr>
      <t>.</t>
    </r>
  </si>
  <si>
    <r>
      <t xml:space="preserve">Recall that </t>
    </r>
    <r>
      <rPr>
        <b/>
        <sz val="14"/>
        <rFont val="Geneva"/>
        <family val="2"/>
      </rPr>
      <t>stochastic</t>
    </r>
    <r>
      <rPr>
        <sz val="14"/>
        <rFont val="Geneva"/>
        <family val="2"/>
      </rPr>
      <t xml:space="preserve"> growth has a </t>
    </r>
    <r>
      <rPr>
        <b/>
        <sz val="14"/>
        <rFont val="Geneva"/>
        <family val="2"/>
      </rPr>
      <t>random</t>
    </r>
    <r>
      <rPr>
        <sz val="14"/>
        <rFont val="Geneva"/>
        <family val="2"/>
      </rPr>
      <t xml:space="preserve"> element in it</t>
    </r>
  </si>
  <si>
    <r>
      <t xml:space="preserve">In contrast, </t>
    </r>
    <r>
      <rPr>
        <b/>
        <sz val="14"/>
        <rFont val="Geneva"/>
        <family val="2"/>
      </rPr>
      <t xml:space="preserve">deterministic </t>
    </r>
    <r>
      <rPr>
        <sz val="14"/>
        <rFont val="Geneva"/>
        <family val="2"/>
      </rPr>
      <t xml:space="preserve">models </t>
    </r>
    <r>
      <rPr>
        <b/>
        <sz val="14"/>
        <rFont val="Geneva"/>
        <family val="2"/>
      </rPr>
      <t>do not have a random</t>
    </r>
    <r>
      <rPr>
        <sz val="14"/>
        <rFont val="Geneva"/>
        <family val="2"/>
      </rPr>
      <t xml:space="preserve"> component</t>
    </r>
  </si>
  <si>
    <r>
      <t xml:space="preserve">     With </t>
    </r>
    <r>
      <rPr>
        <b/>
        <sz val="14"/>
        <rFont val="Geneva"/>
        <family val="2"/>
      </rPr>
      <t>deterministic</t>
    </r>
    <r>
      <rPr>
        <sz val="14"/>
        <rFont val="Geneva"/>
        <family val="2"/>
      </rPr>
      <t xml:space="preserve">, if you run the model several times, the </t>
    </r>
    <r>
      <rPr>
        <b/>
        <sz val="14"/>
        <rFont val="Geneva"/>
        <family val="2"/>
      </rPr>
      <t>output will be identical</t>
    </r>
  </si>
  <si>
    <r>
      <t xml:space="preserve">     With </t>
    </r>
    <r>
      <rPr>
        <b/>
        <sz val="14"/>
        <rFont val="Geneva"/>
        <family val="2"/>
      </rPr>
      <t>stochastic</t>
    </r>
    <r>
      <rPr>
        <sz val="14"/>
        <rFont val="Geneva"/>
        <family val="2"/>
      </rPr>
      <t xml:space="preserve">, the </t>
    </r>
    <r>
      <rPr>
        <b/>
        <sz val="14"/>
        <rFont val="Geneva"/>
        <family val="2"/>
      </rPr>
      <t>output will differ every time</t>
    </r>
  </si>
  <si>
    <r>
      <t>Generating random variation in population growth (</t>
    </r>
    <r>
      <rPr>
        <b/>
        <sz val="14"/>
        <rFont val="Symbol"/>
        <charset val="2"/>
      </rPr>
      <t>l</t>
    </r>
    <r>
      <rPr>
        <b/>
        <sz val="14"/>
        <rFont val="Geneva"/>
        <family val="2"/>
      </rPr>
      <t xml:space="preserve">) </t>
    </r>
  </si>
  <si>
    <r>
      <t>The function "</t>
    </r>
    <r>
      <rPr>
        <b/>
        <sz val="14"/>
        <rFont val="Geneva"/>
        <family val="2"/>
      </rPr>
      <t>=rand()</t>
    </r>
    <r>
      <rPr>
        <sz val="14"/>
        <rFont val="Geneva"/>
        <family val="2"/>
      </rPr>
      <t>" in the formula bar calculates a random number between 0 and 1</t>
    </r>
  </si>
  <si>
    <r>
      <t xml:space="preserve">We can now use this to cause random deviations from some </t>
    </r>
    <r>
      <rPr>
        <b/>
        <sz val="14"/>
        <rFont val="Geneva"/>
        <family val="2"/>
      </rPr>
      <t xml:space="preserve">baseline </t>
    </r>
    <r>
      <rPr>
        <b/>
        <sz val="14"/>
        <rFont val="Symbol"/>
        <charset val="2"/>
      </rPr>
      <t>l</t>
    </r>
    <r>
      <rPr>
        <sz val="14"/>
        <rFont val="Geneva"/>
        <family val="2"/>
      </rPr>
      <t xml:space="preserve"> value in a population model</t>
    </r>
  </si>
  <si>
    <r>
      <t xml:space="preserve">Each time unit we can generate a new random number and new random deviation from the baseline </t>
    </r>
    <r>
      <rPr>
        <sz val="14"/>
        <rFont val="Symbol"/>
        <family val="1"/>
        <charset val="2"/>
      </rPr>
      <t>l</t>
    </r>
    <r>
      <rPr>
        <sz val="14"/>
        <rFont val="Geneva"/>
        <family val="2"/>
      </rPr>
      <t xml:space="preserve"> </t>
    </r>
  </si>
  <si>
    <r>
      <t xml:space="preserve">Let's take the simplest case and turn the random number into a </t>
    </r>
    <r>
      <rPr>
        <b/>
        <sz val="14"/>
        <rFont val="Geneva"/>
        <family val="2"/>
      </rPr>
      <t>coin toss</t>
    </r>
    <r>
      <rPr>
        <sz val="14"/>
        <rFont val="Geneva"/>
        <family val="2"/>
      </rPr>
      <t xml:space="preserve"> </t>
    </r>
  </si>
  <si>
    <r>
      <t xml:space="preserve">We then add or subtract some set amount from the baseline </t>
    </r>
    <r>
      <rPr>
        <sz val="14"/>
        <rFont val="Symbol"/>
        <family val="1"/>
        <charset val="2"/>
      </rPr>
      <t>l</t>
    </r>
    <r>
      <rPr>
        <sz val="14"/>
        <rFont val="Geneva"/>
        <family val="2"/>
      </rPr>
      <t xml:space="preserve"> based on the coin toss</t>
    </r>
  </si>
  <si>
    <r>
      <t xml:space="preserve">    (i) Start with a baseline </t>
    </r>
    <r>
      <rPr>
        <b/>
        <sz val="14"/>
        <rFont val="Symbol"/>
        <charset val="2"/>
      </rPr>
      <t>l</t>
    </r>
    <r>
      <rPr>
        <b/>
        <sz val="14"/>
        <rFont val="Geneva"/>
        <family val="2"/>
      </rPr>
      <t xml:space="preserve"> = 1</t>
    </r>
  </si>
  <si>
    <r>
      <t xml:space="preserve">   (ii) If the random number </t>
    </r>
    <r>
      <rPr>
        <b/>
        <sz val="14"/>
        <rFont val="Geneva"/>
        <family val="2"/>
      </rPr>
      <t>&lt; 0.5</t>
    </r>
    <r>
      <rPr>
        <sz val="14"/>
        <rFont val="Geneva"/>
        <family val="2"/>
      </rPr>
      <t xml:space="preserve">, it's a </t>
    </r>
    <r>
      <rPr>
        <b/>
        <sz val="14"/>
        <rFont val="Geneva"/>
        <family val="2"/>
      </rPr>
      <t>HEADS</t>
    </r>
    <r>
      <rPr>
        <sz val="14"/>
        <rFont val="Geneva"/>
        <family val="2"/>
      </rPr>
      <t xml:space="preserve"> and we add .2 to </t>
    </r>
    <r>
      <rPr>
        <sz val="14"/>
        <rFont val="Symbol"/>
        <family val="1"/>
        <charset val="2"/>
      </rPr>
      <t>l</t>
    </r>
    <r>
      <rPr>
        <sz val="14"/>
        <rFont val="Geneva"/>
        <family val="2"/>
      </rPr>
      <t xml:space="preserve"> (</t>
    </r>
    <r>
      <rPr>
        <b/>
        <sz val="14"/>
        <rFont val="Symbol"/>
        <charset val="2"/>
      </rPr>
      <t>l</t>
    </r>
    <r>
      <rPr>
        <b/>
        <sz val="14"/>
        <rFont val="Geneva"/>
        <family val="2"/>
      </rPr>
      <t xml:space="preserve"> = 1.2</t>
    </r>
    <r>
      <rPr>
        <sz val="14"/>
        <rFont val="Geneva"/>
        <family val="2"/>
      </rPr>
      <t>)</t>
    </r>
  </si>
  <si>
    <r>
      <t xml:space="preserve">  (iii) If the random number </t>
    </r>
    <r>
      <rPr>
        <b/>
        <sz val="14"/>
        <rFont val="Geneva"/>
        <family val="2"/>
      </rPr>
      <t>&gt; 0.5</t>
    </r>
    <r>
      <rPr>
        <sz val="14"/>
        <rFont val="Geneva"/>
        <family val="2"/>
      </rPr>
      <t xml:space="preserve">, it's a </t>
    </r>
    <r>
      <rPr>
        <b/>
        <sz val="14"/>
        <rFont val="Geneva"/>
        <family val="2"/>
      </rPr>
      <t>TAILS</t>
    </r>
    <r>
      <rPr>
        <sz val="14"/>
        <rFont val="Geneva"/>
        <family val="2"/>
      </rPr>
      <t xml:space="preserve"> and we subtract .2 from </t>
    </r>
    <r>
      <rPr>
        <sz val="14"/>
        <rFont val="Symbol"/>
        <family val="1"/>
        <charset val="2"/>
      </rPr>
      <t>l</t>
    </r>
    <r>
      <rPr>
        <sz val="14"/>
        <rFont val="Geneva"/>
        <family val="2"/>
      </rPr>
      <t xml:space="preserve"> (</t>
    </r>
    <r>
      <rPr>
        <b/>
        <sz val="14"/>
        <rFont val="Symbol"/>
        <charset val="2"/>
      </rPr>
      <t>l</t>
    </r>
    <r>
      <rPr>
        <b/>
        <sz val="14"/>
        <rFont val="Geneva"/>
        <family val="2"/>
      </rPr>
      <t xml:space="preserve"> = 0.8</t>
    </r>
    <r>
      <rPr>
        <sz val="14"/>
        <rFont val="Geneva"/>
        <family val="2"/>
      </rPr>
      <t>)</t>
    </r>
  </si>
  <si>
    <r>
      <t>Whether a population grows (</t>
    </r>
    <r>
      <rPr>
        <b/>
        <sz val="14"/>
        <rFont val="Symbol"/>
        <charset val="2"/>
      </rPr>
      <t>l</t>
    </r>
    <r>
      <rPr>
        <sz val="14"/>
        <rFont val="Geneva"/>
        <family val="2"/>
      </rPr>
      <t xml:space="preserve"> &gt; 1) or declines(</t>
    </r>
    <r>
      <rPr>
        <b/>
        <sz val="14"/>
        <rFont val="Symbol"/>
        <charset val="2"/>
      </rPr>
      <t>l</t>
    </r>
    <r>
      <rPr>
        <sz val="14"/>
        <rFont val="Geneva"/>
        <family val="2"/>
      </rPr>
      <t xml:space="preserve"> &lt; 1) </t>
    </r>
    <r>
      <rPr>
        <b/>
        <sz val="14"/>
        <color indexed="16"/>
        <rFont val="Geneva"/>
        <family val="2"/>
      </rPr>
      <t>each generation</t>
    </r>
    <r>
      <rPr>
        <sz val="14"/>
        <rFont val="Geneva"/>
        <family val="2"/>
      </rPr>
      <t xml:space="preserve"> is random</t>
    </r>
  </si>
  <si>
    <r>
      <t xml:space="preserve">Incorporating stochastic variation in </t>
    </r>
    <r>
      <rPr>
        <b/>
        <sz val="14"/>
        <rFont val="Symbol"/>
        <charset val="2"/>
      </rPr>
      <t>l</t>
    </r>
    <r>
      <rPr>
        <b/>
        <sz val="14"/>
        <rFont val="Geneva"/>
        <family val="2"/>
      </rPr>
      <t xml:space="preserve"> into a population model</t>
    </r>
  </si>
  <si>
    <r>
      <t xml:space="preserve">   at the previous time by the stochastic </t>
    </r>
    <r>
      <rPr>
        <sz val="14"/>
        <rFont val="Symbol"/>
        <family val="1"/>
        <charset val="2"/>
      </rPr>
      <t>l</t>
    </r>
    <r>
      <rPr>
        <sz val="14"/>
        <rFont val="Geneva"/>
        <family val="2"/>
      </rPr>
      <t xml:space="preserve"> </t>
    </r>
  </si>
  <si>
    <r>
      <t>The multicolored box below reports the effect of a randomly generated</t>
    </r>
    <r>
      <rPr>
        <sz val="14"/>
        <rFont val="Symbol"/>
        <family val="1"/>
        <charset val="2"/>
      </rPr>
      <t xml:space="preserve"> l</t>
    </r>
    <r>
      <rPr>
        <sz val="14"/>
        <rFont val="Arial"/>
        <family val="2"/>
      </rPr>
      <t xml:space="preserve"> on population growth at each of 5 time steps</t>
    </r>
  </si>
  <si>
    <r>
      <t xml:space="preserve">For such stochastic population models there are two ways to calculate a </t>
    </r>
    <r>
      <rPr>
        <b/>
        <sz val="14"/>
        <rFont val="Geneva"/>
        <family val="2"/>
      </rPr>
      <t>mean</t>
    </r>
    <r>
      <rPr>
        <sz val="14"/>
        <rFont val="Geneva"/>
        <family val="2"/>
      </rPr>
      <t xml:space="preserve"> value of the varying </t>
    </r>
    <r>
      <rPr>
        <sz val="14"/>
        <rFont val="Symbol"/>
        <family val="1"/>
        <charset val="2"/>
      </rPr>
      <t xml:space="preserve">l </t>
    </r>
    <r>
      <rPr>
        <sz val="14"/>
        <rFont val="Geneva"/>
        <family val="2"/>
      </rPr>
      <t>values:</t>
    </r>
  </si>
  <si>
    <r>
      <t>HINT</t>
    </r>
    <r>
      <rPr>
        <sz val="14"/>
        <color indexed="8"/>
        <rFont val="Geneva"/>
        <family val="2"/>
      </rPr>
      <t xml:space="preserve">: To make repeated runs easy copy (using "control C") and then repeatedly </t>
    </r>
  </si>
  <si>
    <r>
      <t xml:space="preserve">Which of the two estimates of mean </t>
    </r>
    <r>
      <rPr>
        <sz val="14"/>
        <color theme="1"/>
        <rFont val="Symbol"/>
        <charset val="2"/>
      </rPr>
      <t>l</t>
    </r>
    <r>
      <rPr>
        <sz val="14"/>
        <color theme="1"/>
        <rFont val="Geneva"/>
        <family val="2"/>
      </rPr>
      <t xml:space="preserve"> (i.e. arithmetic or geometric) tends to be smaller?</t>
    </r>
  </si>
  <si>
    <r>
      <t xml:space="preserve">   (i) Baseline  </t>
    </r>
    <r>
      <rPr>
        <sz val="14"/>
        <rFont val="Symbol"/>
        <family val="1"/>
        <charset val="2"/>
      </rPr>
      <t>l</t>
    </r>
    <r>
      <rPr>
        <sz val="14"/>
        <rFont val="Geneva"/>
        <family val="2"/>
      </rPr>
      <t xml:space="preserve"> = 1.00</t>
    </r>
  </si>
  <si>
    <r>
      <t xml:space="preserve">       (i.e. at each time unit, 50% chance that </t>
    </r>
    <r>
      <rPr>
        <sz val="14"/>
        <rFont val="Symbol"/>
        <family val="1"/>
        <charset val="2"/>
      </rPr>
      <t>l</t>
    </r>
    <r>
      <rPr>
        <sz val="14"/>
        <rFont val="Geneva"/>
        <family val="2"/>
      </rPr>
      <t xml:space="preserve"> = 1.2, 50% chance </t>
    </r>
    <r>
      <rPr>
        <sz val="14"/>
        <rFont val="Symbol"/>
        <family val="1"/>
        <charset val="2"/>
      </rPr>
      <t>l</t>
    </r>
    <r>
      <rPr>
        <sz val="14"/>
        <rFont val="Geneva"/>
        <family val="2"/>
      </rPr>
      <t xml:space="preserve"> = 0.8)</t>
    </r>
  </si>
  <si>
    <r>
      <t xml:space="preserve">   (iii) the population is run for 100 time units, multiplying the previous N by the stochastic</t>
    </r>
    <r>
      <rPr>
        <sz val="14"/>
        <rFont val="Symbol"/>
        <family val="1"/>
        <charset val="2"/>
      </rPr>
      <t xml:space="preserve"> l</t>
    </r>
    <r>
      <rPr>
        <sz val="14"/>
        <rFont val="Arial"/>
        <family val="2"/>
      </rPr>
      <t xml:space="preserve"> to calculate the new N at each time step</t>
    </r>
  </si>
  <si>
    <r>
      <t>Baseline lambda (</t>
    </r>
    <r>
      <rPr>
        <b/>
        <sz val="14"/>
        <rFont val="Symbol"/>
        <charset val="2"/>
      </rPr>
      <t>l</t>
    </r>
    <r>
      <rPr>
        <b/>
        <sz val="14"/>
        <rFont val="Geneva"/>
        <family val="2"/>
      </rPr>
      <t>) =</t>
    </r>
  </si>
  <si>
    <r>
      <t xml:space="preserve">Arithmetic mean </t>
    </r>
    <r>
      <rPr>
        <b/>
        <sz val="14"/>
        <rFont val="Symbol"/>
        <charset val="2"/>
      </rPr>
      <t>l</t>
    </r>
    <r>
      <rPr>
        <b/>
        <sz val="14"/>
        <rFont val="Geneva"/>
        <family val="2"/>
      </rPr>
      <t xml:space="preserve"> = </t>
    </r>
  </si>
  <si>
    <r>
      <t xml:space="preserve">Geometric mean </t>
    </r>
    <r>
      <rPr>
        <b/>
        <sz val="14"/>
        <rFont val="Symbol"/>
        <charset val="2"/>
      </rPr>
      <t>l</t>
    </r>
    <r>
      <rPr>
        <b/>
        <sz val="14"/>
        <rFont val="Geneva"/>
        <family val="2"/>
      </rPr>
      <t xml:space="preserve"> =   </t>
    </r>
  </si>
  <si>
    <r>
      <t xml:space="preserve">Do </t>
    </r>
    <r>
      <rPr>
        <b/>
        <sz val="14"/>
        <rFont val="Geneva"/>
        <family val="2"/>
      </rPr>
      <t>25 runs</t>
    </r>
    <r>
      <rPr>
        <sz val="14"/>
        <rFont val="Geneva"/>
        <family val="2"/>
      </rPr>
      <t xml:space="preserve"> of the population starting with </t>
    </r>
    <r>
      <rPr>
        <b/>
        <sz val="14"/>
        <rFont val="Geneva"/>
        <family val="2"/>
      </rPr>
      <t>initial population = 10</t>
    </r>
  </si>
  <si>
    <r>
      <t xml:space="preserve">Do </t>
    </r>
    <r>
      <rPr>
        <b/>
        <sz val="14"/>
        <rFont val="Geneva"/>
        <family val="2"/>
      </rPr>
      <t>25 runs</t>
    </r>
    <r>
      <rPr>
        <sz val="14"/>
        <rFont val="Geneva"/>
        <family val="2"/>
      </rPr>
      <t xml:space="preserve"> of the population with </t>
    </r>
    <r>
      <rPr>
        <b/>
        <sz val="14"/>
        <rFont val="Geneva"/>
        <family val="2"/>
      </rPr>
      <t>initial population = 100</t>
    </r>
  </si>
  <si>
    <r>
      <t>Hint: remember the repeated copy and paste trick--</t>
    </r>
    <r>
      <rPr>
        <sz val="14"/>
        <rFont val="Geneva"/>
        <family val="2"/>
      </rPr>
      <t xml:space="preserve"> it will make the 25 simulations go very quickly!</t>
    </r>
  </si>
  <si>
    <r>
      <t xml:space="preserve">Recall that the written general form of geometric population growth is </t>
    </r>
    <r>
      <rPr>
        <sz val="16"/>
        <rFont val="Geneva"/>
        <family val="2"/>
      </rPr>
      <t>N</t>
    </r>
    <r>
      <rPr>
        <vertAlign val="subscript"/>
        <sz val="16"/>
        <rFont val="Geneva"/>
        <family val="2"/>
      </rPr>
      <t>T</t>
    </r>
    <r>
      <rPr>
        <sz val="16"/>
        <rFont val="Geneva"/>
        <family val="2"/>
      </rPr>
      <t xml:space="preserve"> = N</t>
    </r>
    <r>
      <rPr>
        <vertAlign val="subscript"/>
        <sz val="16"/>
        <rFont val="Geneva"/>
        <family val="2"/>
      </rPr>
      <t>o*</t>
    </r>
    <r>
      <rPr>
        <sz val="16"/>
        <rFont val="Symbol"/>
        <family val="1"/>
        <charset val="2"/>
      </rPr>
      <t>l</t>
    </r>
    <r>
      <rPr>
        <vertAlign val="superscript"/>
        <sz val="16"/>
        <rFont val="Geneva"/>
        <family val="2"/>
      </rPr>
      <t>T</t>
    </r>
    <r>
      <rPr>
        <sz val="16"/>
        <rFont val="Geneva"/>
        <family val="2"/>
      </rPr>
      <t>,</t>
    </r>
    <r>
      <rPr>
        <sz val="14"/>
        <rFont val="Geneva"/>
        <family val="2"/>
      </rPr>
      <t xml:space="preserve"> where</t>
    </r>
  </si>
  <si>
    <r>
      <t xml:space="preserve">These models are </t>
    </r>
    <r>
      <rPr>
        <b/>
        <sz val="14"/>
        <rFont val="Geneva"/>
        <family val="2"/>
      </rPr>
      <t>deterministic</t>
    </r>
    <r>
      <rPr>
        <sz val="14"/>
        <rFont val="Geneva"/>
        <family val="2"/>
      </rPr>
      <t xml:space="preserve"> because the value for </t>
    </r>
    <r>
      <rPr>
        <sz val="14"/>
        <rFont val="Symbol"/>
        <family val="1"/>
        <charset val="2"/>
      </rPr>
      <t>l</t>
    </r>
    <r>
      <rPr>
        <sz val="14"/>
        <rFont val="Geneva"/>
        <family val="2"/>
      </rPr>
      <t xml:space="preserve"> is held constant and does not have a random component</t>
    </r>
  </si>
  <si>
    <r>
      <t>EXERCISE 11</t>
    </r>
    <r>
      <rPr>
        <sz val="16"/>
        <rFont val="Geneva"/>
        <family val="2"/>
      </rPr>
      <t>.  How to test for chaos</t>
    </r>
  </si>
  <si>
    <r>
      <t xml:space="preserve">This is referred to as </t>
    </r>
    <r>
      <rPr>
        <b/>
        <sz val="14"/>
        <rFont val="Geneva"/>
        <family val="2"/>
      </rPr>
      <t>DENSITY DEPENDENCE</t>
    </r>
    <r>
      <rPr>
        <sz val="14"/>
        <rFont val="Geneva"/>
        <family val="2"/>
      </rPr>
      <t xml:space="preserve"> (density refers to N)</t>
    </r>
  </si>
  <si>
    <t>The next set of worksheets explore the LOGISTIC MODEL OF POPULATION GROWTH</t>
  </si>
  <si>
    <t>As Darwin noted we soon be up to our armpits in elephants!</t>
  </si>
  <si>
    <r>
      <t xml:space="preserve">In logistic models, we use </t>
    </r>
    <r>
      <rPr>
        <b/>
        <sz val="14"/>
        <rFont val="Geneva"/>
        <family val="2"/>
      </rPr>
      <t>'r'</t>
    </r>
    <r>
      <rPr>
        <sz val="14"/>
        <rFont val="Geneva"/>
        <family val="2"/>
      </rPr>
      <t xml:space="preserve"> to denote growth rate, </t>
    </r>
    <r>
      <rPr>
        <b/>
        <sz val="14"/>
        <rFont val="Geneva"/>
        <family val="2"/>
      </rPr>
      <t xml:space="preserve">not </t>
    </r>
    <r>
      <rPr>
        <b/>
        <sz val="14"/>
        <rFont val="Symbol"/>
        <charset val="2"/>
      </rPr>
      <t>l</t>
    </r>
    <r>
      <rPr>
        <sz val="14"/>
        <rFont val="Geneva"/>
        <family val="2"/>
      </rPr>
      <t xml:space="preserve">  (they are related: r + 1 = </t>
    </r>
    <r>
      <rPr>
        <sz val="14"/>
        <rFont val="Symbol"/>
        <family val="1"/>
        <charset val="2"/>
      </rPr>
      <t>l</t>
    </r>
    <r>
      <rPr>
        <sz val="14"/>
        <rFont val="Geneva"/>
        <family val="2"/>
      </rPr>
      <t>)</t>
    </r>
  </si>
  <si>
    <r>
      <t xml:space="preserve">Think of this as a discrete "r" -- the way the model is built requires that we use an r and not a </t>
    </r>
    <r>
      <rPr>
        <sz val="14"/>
        <rFont val="Symbol"/>
        <family val="1"/>
        <charset val="2"/>
      </rPr>
      <t>l</t>
    </r>
  </si>
  <si>
    <r>
      <t xml:space="preserve">The model assumes a population size above which the population cannot grow, or </t>
    </r>
    <r>
      <rPr>
        <b/>
        <sz val="14"/>
        <rFont val="Geneva"/>
        <family val="2"/>
      </rPr>
      <t>K</t>
    </r>
    <r>
      <rPr>
        <sz val="14"/>
        <rFont val="Geneva"/>
        <family val="2"/>
      </rPr>
      <t xml:space="preserve"> the </t>
    </r>
    <r>
      <rPr>
        <b/>
        <sz val="14"/>
        <rFont val="Geneva"/>
        <family val="2"/>
      </rPr>
      <t>carrying capacity</t>
    </r>
  </si>
  <si>
    <r>
      <t>Growth rate multiplier = r (1 - N</t>
    </r>
    <r>
      <rPr>
        <b/>
        <vertAlign val="subscript"/>
        <sz val="14"/>
        <rFont val="Geneva"/>
        <family val="2"/>
      </rPr>
      <t>t</t>
    </r>
    <r>
      <rPr>
        <b/>
        <sz val="14"/>
        <rFont val="Geneva"/>
        <family val="2"/>
      </rPr>
      <t>/K)</t>
    </r>
  </si>
  <si>
    <r>
      <t>Note: when N</t>
    </r>
    <r>
      <rPr>
        <vertAlign val="subscript"/>
        <sz val="14"/>
        <rFont val="Geneva"/>
        <family val="2"/>
      </rPr>
      <t>t</t>
    </r>
    <r>
      <rPr>
        <sz val="14"/>
        <rFont val="Geneva"/>
        <family val="2"/>
      </rPr>
      <t xml:space="preserve"> = 0, the realized growth rate is r, the maximum possible, because r is multipled by 1</t>
    </r>
  </si>
  <si>
    <r>
      <t xml:space="preserve">         when N</t>
    </r>
    <r>
      <rPr>
        <vertAlign val="subscript"/>
        <sz val="14"/>
        <rFont val="Geneva"/>
        <family val="2"/>
      </rPr>
      <t>t</t>
    </r>
    <r>
      <rPr>
        <sz val="14"/>
        <rFont val="Geneva"/>
        <family val="2"/>
      </rPr>
      <t xml:space="preserve"> = K, the realized growth rate is 0,  the population is stable, because r is multiplied by 0</t>
    </r>
  </si>
  <si>
    <r>
      <t>The equation used to calculate N</t>
    </r>
    <r>
      <rPr>
        <vertAlign val="subscript"/>
        <sz val="14"/>
        <rFont val="Geneva"/>
        <family val="2"/>
      </rPr>
      <t>t+1</t>
    </r>
    <r>
      <rPr>
        <sz val="14"/>
        <rFont val="Geneva"/>
        <family val="2"/>
      </rPr>
      <t xml:space="preserve"> based on N</t>
    </r>
    <r>
      <rPr>
        <vertAlign val="subscript"/>
        <sz val="14"/>
        <rFont val="Geneva"/>
        <family val="2"/>
      </rPr>
      <t>t</t>
    </r>
    <r>
      <rPr>
        <sz val="14"/>
        <rFont val="Geneva"/>
        <family val="2"/>
      </rPr>
      <t xml:space="preserve"> is:</t>
    </r>
  </si>
  <si>
    <r>
      <t xml:space="preserve">  N</t>
    </r>
    <r>
      <rPr>
        <b/>
        <vertAlign val="subscript"/>
        <sz val="18"/>
        <rFont val="Geneva"/>
        <family val="2"/>
      </rPr>
      <t>t+1</t>
    </r>
    <r>
      <rPr>
        <b/>
        <sz val="18"/>
        <rFont val="Geneva"/>
        <family val="2"/>
      </rPr>
      <t xml:space="preserve"> = N</t>
    </r>
    <r>
      <rPr>
        <b/>
        <vertAlign val="subscript"/>
        <sz val="18"/>
        <rFont val="Geneva"/>
        <family val="2"/>
      </rPr>
      <t>t</t>
    </r>
    <r>
      <rPr>
        <b/>
        <sz val="18"/>
        <rFont val="Geneva"/>
        <family val="2"/>
      </rPr>
      <t xml:space="preserve"> + rN</t>
    </r>
    <r>
      <rPr>
        <b/>
        <vertAlign val="subscript"/>
        <sz val="18"/>
        <rFont val="Geneva"/>
        <family val="2"/>
      </rPr>
      <t>t</t>
    </r>
    <r>
      <rPr>
        <b/>
        <sz val="18"/>
        <rFont val="Geneva"/>
        <family val="2"/>
      </rPr>
      <t xml:space="preserve"> (1 - N</t>
    </r>
    <r>
      <rPr>
        <b/>
        <vertAlign val="subscript"/>
        <sz val="18"/>
        <rFont val="Geneva"/>
        <family val="2"/>
      </rPr>
      <t>t</t>
    </r>
    <r>
      <rPr>
        <b/>
        <sz val="18"/>
        <rFont val="Geneva"/>
        <family val="2"/>
      </rPr>
      <t>/K)</t>
    </r>
  </si>
  <si>
    <r>
      <t>The graph below on the left shows the population size (</t>
    </r>
    <r>
      <rPr>
        <b/>
        <sz val="14"/>
        <rFont val="Geneva"/>
        <family val="2"/>
      </rPr>
      <t>N</t>
    </r>
    <r>
      <rPr>
        <sz val="14"/>
        <rFont val="Geneva"/>
        <family val="2"/>
      </rPr>
      <t xml:space="preserve">) at time T </t>
    </r>
  </si>
  <si>
    <r>
      <t>The graph below on the right shows the rate of change of population size (</t>
    </r>
    <r>
      <rPr>
        <b/>
        <sz val="14"/>
        <rFont val="Symbol"/>
        <charset val="2"/>
      </rPr>
      <t>D</t>
    </r>
    <r>
      <rPr>
        <b/>
        <sz val="14"/>
        <rFont val="Geneva"/>
        <family val="2"/>
      </rPr>
      <t xml:space="preserve"> N</t>
    </r>
    <r>
      <rPr>
        <sz val="14"/>
        <rFont val="Geneva"/>
        <family val="2"/>
      </rPr>
      <t xml:space="preserve">, or </t>
    </r>
    <r>
      <rPr>
        <b/>
        <sz val="14"/>
        <rFont val="Geneva"/>
        <family val="2"/>
      </rPr>
      <t>Nt+1 - Nt</t>
    </r>
    <r>
      <rPr>
        <sz val="14"/>
        <rFont val="Geneva"/>
        <family val="2"/>
      </rPr>
      <t>) at time T</t>
    </r>
  </si>
  <si>
    <r>
      <t xml:space="preserve">Note: Values of r around .5 to .7 give a result for </t>
    </r>
    <r>
      <rPr>
        <sz val="14"/>
        <rFont val="Symbol"/>
        <family val="1"/>
        <charset val="2"/>
      </rPr>
      <t>D</t>
    </r>
    <r>
      <rPr>
        <sz val="14"/>
        <rFont val="Geneva"/>
        <family val="2"/>
      </rPr>
      <t xml:space="preserve"> N that is similar to continous models</t>
    </r>
  </si>
  <si>
    <r>
      <t xml:space="preserve">However, the remarkable thing about CHAOS is that what appear to be random population fluctuations are actually </t>
    </r>
    <r>
      <rPr>
        <b/>
        <sz val="14"/>
        <rFont val="Geneva"/>
        <family val="2"/>
      </rPr>
      <t>deterministic</t>
    </r>
  </si>
  <si>
    <r>
      <t>N</t>
    </r>
    <r>
      <rPr>
        <vertAlign val="subscript"/>
        <sz val="14"/>
        <rFont val="Geneva"/>
        <family val="2"/>
      </rPr>
      <t>0</t>
    </r>
    <r>
      <rPr>
        <sz val="14"/>
        <rFont val="Geneva"/>
        <family val="2"/>
      </rPr>
      <t xml:space="preserve"> = 10,  11,  12,  13,  20</t>
    </r>
  </si>
  <si>
    <t>EXERCISE 10.  Initial population size and chaos</t>
  </si>
  <si>
    <r>
      <t xml:space="preserve">Finally, what happens to population size over time when </t>
    </r>
    <r>
      <rPr>
        <sz val="14"/>
        <rFont val="Symbol"/>
        <family val="1"/>
        <charset val="2"/>
      </rPr>
      <t xml:space="preserve">l &gt; </t>
    </r>
    <r>
      <rPr>
        <sz val="14"/>
        <rFont val="Geneva"/>
        <family val="2"/>
      </rPr>
      <t xml:space="preserve">1?  </t>
    </r>
  </si>
  <si>
    <r>
      <t xml:space="preserve">Start with a population of 100 at time T = 0 and construct a population with a </t>
    </r>
    <r>
      <rPr>
        <b/>
        <sz val="14"/>
        <rFont val="Symbol"/>
        <charset val="2"/>
      </rPr>
      <t>l</t>
    </r>
    <r>
      <rPr>
        <sz val="14"/>
        <rFont val="Geneva"/>
        <family val="2"/>
      </rPr>
      <t xml:space="preserve"> = </t>
    </r>
    <r>
      <rPr>
        <b/>
        <sz val="14"/>
        <rFont val="Geneva"/>
        <family val="2"/>
      </rPr>
      <t>3</t>
    </r>
    <r>
      <rPr>
        <sz val="14"/>
        <rFont val="Geneva"/>
        <family val="2"/>
      </rPr>
      <t>.</t>
    </r>
  </si>
  <si>
    <t xml:space="preserve">   describe how the population trajectory changes:</t>
  </si>
  <si>
    <r>
      <t xml:space="preserve">Enter a few different values of </t>
    </r>
    <r>
      <rPr>
        <b/>
        <sz val="14"/>
        <rFont val="Symbol"/>
        <charset val="2"/>
      </rPr>
      <t>l</t>
    </r>
    <r>
      <rPr>
        <sz val="14"/>
        <rFont val="Geneva"/>
        <family val="2"/>
      </rPr>
      <t xml:space="preserve"> and compare the shapes of the curves for N plotted in arithmetic versus logarithmic scale.</t>
    </r>
  </si>
  <si>
    <t>How do the shapes of the relationships between N or Log N and time differ?</t>
  </si>
  <si>
    <t>We can plot population growth in two ways: the actual population size (left graft below) or the logarithm of population size (right graph)</t>
  </si>
  <si>
    <t>As an aside, consider for yourself why the log version might be useful (no need to enter this on the answer sheet)</t>
  </si>
  <si>
    <t xml:space="preserve">Type a "seed" number (any number) in the yellow box and hit enter to make Excel generate a new set of random numbers </t>
  </si>
  <si>
    <r>
      <t xml:space="preserve">Repeat the previous example a few times to compare how the arithmetic and geometric means </t>
    </r>
    <r>
      <rPr>
        <u/>
        <sz val="14"/>
        <rFont val="Geneva"/>
        <family val="2"/>
      </rPr>
      <t>below</t>
    </r>
    <r>
      <rPr>
        <sz val="14"/>
        <rFont val="Geneva"/>
        <family val="2"/>
      </rPr>
      <t xml:space="preserve">  in pink boxes vary </t>
    </r>
  </si>
  <si>
    <r>
      <t xml:space="preserve">Is the arithmetic mean </t>
    </r>
    <r>
      <rPr>
        <b/>
        <u/>
        <sz val="14"/>
        <color theme="1"/>
        <rFont val="Geneva"/>
        <family val="2"/>
      </rPr>
      <t>ever</t>
    </r>
    <r>
      <rPr>
        <b/>
        <sz val="14"/>
        <color theme="1"/>
        <rFont val="Geneva"/>
        <family val="2"/>
      </rPr>
      <t xml:space="preserve"> </t>
    </r>
    <r>
      <rPr>
        <sz val="14"/>
        <color theme="1"/>
        <rFont val="Geneva"/>
        <family val="2"/>
      </rPr>
      <t>smaller than the geometric mean?</t>
    </r>
  </si>
  <si>
    <t>2) Then, try entering different initial population sizes (e.g. 5, 10, 20, 100)</t>
  </si>
  <si>
    <t>Now move to Exercise 4 by clicking on the Ex 4 tab below</t>
  </si>
  <si>
    <t>After you have completed your simulations, answer the following questions for yourself (fair game for exams so do the exercises!):</t>
  </si>
  <si>
    <r>
      <t>• How does the</t>
    </r>
    <r>
      <rPr>
        <b/>
        <sz val="14"/>
        <rFont val="Geneva"/>
        <family val="2"/>
      </rPr>
      <t xml:space="preserve"> shape </t>
    </r>
    <r>
      <rPr>
        <sz val="14"/>
        <rFont val="Geneva"/>
        <family val="2"/>
      </rPr>
      <t>of the population dynamics differ for stochastic versus deterministic models?</t>
    </r>
  </si>
  <si>
    <t>• For which type of population model can you accurately predict what the population size will be in the future?   Why?</t>
  </si>
  <si>
    <r>
      <t xml:space="preserve">• For this stochastic model, when does the population go extinct (i.e. at what mean values of </t>
    </r>
    <r>
      <rPr>
        <sz val="14"/>
        <rFont val="Symbol"/>
        <family val="1"/>
        <charset val="2"/>
      </rPr>
      <t>l</t>
    </r>
    <r>
      <rPr>
        <sz val="14"/>
        <rFont val="Geneva"/>
        <family val="2"/>
      </rPr>
      <t>)?</t>
    </r>
  </si>
  <si>
    <r>
      <t xml:space="preserve">• Can the population go extinct when the arithmetic mean </t>
    </r>
    <r>
      <rPr>
        <sz val="14"/>
        <rFont val="Symbol"/>
        <family val="1"/>
        <charset val="2"/>
      </rPr>
      <t>l</t>
    </r>
    <r>
      <rPr>
        <sz val="14"/>
        <rFont val="Geneva"/>
        <family val="2"/>
      </rPr>
      <t xml:space="preserve"> =1?</t>
    </r>
  </si>
  <si>
    <t>• Based on your answer to the previous question, which is a better predictor of longterm population growth or decline</t>
  </si>
  <si>
    <r>
      <t xml:space="preserve">     for a stochastic population model - the arithmetic or the geometric mean </t>
    </r>
    <r>
      <rPr>
        <sz val="14"/>
        <rFont val="Symbol"/>
        <family val="1"/>
        <charset val="2"/>
      </rPr>
      <t>l</t>
    </r>
    <r>
      <rPr>
        <sz val="14"/>
        <rFont val="Geneva"/>
        <family val="2"/>
      </rPr>
      <t>?  Why?</t>
    </r>
  </si>
  <si>
    <r>
      <t xml:space="preserve">What happens to population size over time when </t>
    </r>
    <r>
      <rPr>
        <sz val="14"/>
        <rFont val="Symbol"/>
        <family val="1"/>
        <charset val="2"/>
      </rPr>
      <t xml:space="preserve">l = </t>
    </r>
    <r>
      <rPr>
        <sz val="14"/>
        <rFont val="Geneva"/>
        <family val="2"/>
      </rPr>
      <t xml:space="preserve">1?  </t>
    </r>
  </si>
  <si>
    <r>
      <t xml:space="preserve">What happens to population size over time when </t>
    </r>
    <r>
      <rPr>
        <sz val="14"/>
        <rFont val="Symbol"/>
        <family val="1"/>
        <charset val="2"/>
      </rPr>
      <t xml:space="preserve">l </t>
    </r>
    <r>
      <rPr>
        <sz val="14"/>
        <rFont val="Arial"/>
        <family val="2"/>
      </rPr>
      <t xml:space="preserve">&lt; </t>
    </r>
    <r>
      <rPr>
        <sz val="14"/>
        <rFont val="Geneva"/>
        <family val="2"/>
      </rPr>
      <t xml:space="preserve">1?  </t>
    </r>
  </si>
  <si>
    <t>What are the population sizes at t = 25 for the logistic and the geometric population models when r = 0.5 and  1?</t>
  </si>
  <si>
    <t>There is no answer to put on the answer sheet for this exercize</t>
  </si>
  <si>
    <t>Enter the following different values of r (0.3,  0.5,  0.7,  0.9) in the yellow cell.</t>
  </si>
  <si>
    <t>Note how changing r changes the graph on the right—what specifically changes?</t>
  </si>
  <si>
    <r>
      <t>EXERCISE 8: Comparing population size (N) versus rate of change of population size (</t>
    </r>
    <r>
      <rPr>
        <b/>
        <sz val="16"/>
        <rFont val="Symbol"/>
        <charset val="2"/>
      </rPr>
      <t>D</t>
    </r>
    <r>
      <rPr>
        <b/>
        <sz val="16"/>
        <rFont val="Geneva"/>
        <family val="2"/>
      </rPr>
      <t xml:space="preserve"> N)</t>
    </r>
  </si>
  <si>
    <r>
      <t xml:space="preserve">You can think of </t>
    </r>
    <r>
      <rPr>
        <b/>
        <sz val="14"/>
        <rFont val="Symbol"/>
        <charset val="2"/>
      </rPr>
      <t>D</t>
    </r>
    <r>
      <rPr>
        <b/>
        <sz val="14"/>
        <rFont val="Geneva"/>
        <family val="2"/>
      </rPr>
      <t xml:space="preserve"> N</t>
    </r>
    <r>
      <rPr>
        <sz val="14"/>
        <rFont val="Geneva"/>
        <family val="2"/>
      </rPr>
      <t xml:space="preserve"> as a proxy for the realized population growth rate—how many net individuals are added to the population</t>
    </r>
  </si>
  <si>
    <t xml:space="preserve">   i.e. a symmetrical hump; the peak on the right graph is the inflection point on the left graph where growth rate is maximum</t>
  </si>
  <si>
    <t xml:space="preserve">B. </t>
  </si>
  <si>
    <t xml:space="preserve">C. </t>
  </si>
  <si>
    <t xml:space="preserve">E. </t>
  </si>
  <si>
    <t xml:space="preserve">A. </t>
  </si>
  <si>
    <t xml:space="preserve">D. </t>
  </si>
  <si>
    <t xml:space="preserve">F. </t>
  </si>
  <si>
    <r>
      <t>N</t>
    </r>
    <r>
      <rPr>
        <b/>
        <vertAlign val="subscript"/>
        <sz val="16"/>
        <rFont val="Geneva"/>
        <family val="2"/>
      </rPr>
      <t>0</t>
    </r>
    <r>
      <rPr>
        <b/>
        <sz val="16"/>
        <rFont val="Geneva"/>
        <family val="2"/>
      </rPr>
      <t xml:space="preserve"> = </t>
    </r>
  </si>
  <si>
    <t>a stochastic model with the same initial conditions (you can go back to Exercise 5 if you don't remember)?</t>
  </si>
  <si>
    <r>
      <t>Re-enter the same N</t>
    </r>
    <r>
      <rPr>
        <vertAlign val="subscript"/>
        <sz val="14"/>
        <rFont val="Geneva"/>
        <family val="2"/>
      </rPr>
      <t>0</t>
    </r>
    <r>
      <rPr>
        <sz val="14"/>
        <rFont val="Geneva"/>
        <family val="2"/>
      </rPr>
      <t xml:space="preserve"> and r into the yellow boxes above and observe how the population trajectory changes.</t>
    </r>
  </si>
  <si>
    <t>The types of models explored here were used to examine how sea otter populations increased after hunting reduced numbers drastically. The populations in Alaska showed geometric (or exponential) growth.</t>
  </si>
  <si>
    <t>Graph showing real population data from Grizzly Bears in Yellowstone Park. The population dynamics seem very similar to patterns generated by stochastic models.</t>
  </si>
  <si>
    <t>Darwin modeled population growth of elephants which he 'reckoned' were among the animals with the slowest growing population. Even with this, simple calculations showed that we would be up to our armpits in elephants very quickly if geometric growth increased without any dampening of growth.</t>
  </si>
  <si>
    <t>CHAOS!!!  Population sizes are different at every time step, no repeating patterns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</si>
</sst>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
  </numFmts>
  <fonts count="38" x14ac:knownFonts="1">
    <font>
      <sz val="10"/>
      <name val="Geneva"/>
    </font>
    <font>
      <b/>
      <sz val="10"/>
      <name val="Geneva"/>
      <family val="2"/>
    </font>
    <font>
      <b/>
      <sz val="14"/>
      <name val="Geneva"/>
      <family val="2"/>
    </font>
    <font>
      <b/>
      <sz val="14"/>
      <color indexed="8"/>
      <name val="Geneva"/>
      <family val="2"/>
    </font>
    <font>
      <b/>
      <sz val="12"/>
      <name val="Geneva"/>
      <family val="2"/>
    </font>
    <font>
      <sz val="12"/>
      <name val="Geneva"/>
      <family val="2"/>
    </font>
    <font>
      <b/>
      <sz val="14"/>
      <name val="Symbol"/>
      <charset val="2"/>
    </font>
    <font>
      <sz val="14"/>
      <name val="Geneva"/>
      <family val="2"/>
    </font>
    <font>
      <sz val="14"/>
      <name val="Symbol"/>
      <family val="1"/>
      <charset val="2"/>
    </font>
    <font>
      <b/>
      <vertAlign val="subscript"/>
      <sz val="14"/>
      <name val="Geneva"/>
      <family val="2"/>
    </font>
    <font>
      <vertAlign val="subscript"/>
      <sz val="14"/>
      <name val="Geneva"/>
      <family val="2"/>
    </font>
    <font>
      <sz val="10"/>
      <name val="Geneva"/>
      <family val="2"/>
    </font>
    <font>
      <sz val="10"/>
      <color theme="0"/>
      <name val="Geneva"/>
      <family val="2"/>
    </font>
    <font>
      <sz val="12"/>
      <color theme="0"/>
      <name val="Geneva"/>
      <family val="2"/>
    </font>
    <font>
      <b/>
      <sz val="12"/>
      <color theme="0"/>
      <name val="Geneva"/>
      <family val="2"/>
    </font>
    <font>
      <vertAlign val="superscript"/>
      <sz val="14"/>
      <name val="Geneva"/>
      <family val="2"/>
    </font>
    <font>
      <sz val="14"/>
      <name val="Arial"/>
      <family val="2"/>
    </font>
    <font>
      <b/>
      <sz val="14"/>
      <color indexed="16"/>
      <name val="Geneva"/>
      <family val="2"/>
    </font>
    <font>
      <sz val="14"/>
      <color indexed="8"/>
      <name val="Geneva"/>
      <family val="2"/>
    </font>
    <font>
      <b/>
      <sz val="14"/>
      <color theme="1"/>
      <name val="Geneva"/>
      <family val="2"/>
    </font>
    <font>
      <sz val="14"/>
      <color theme="1"/>
      <name val="Geneva"/>
      <family val="2"/>
    </font>
    <font>
      <sz val="14"/>
      <color theme="1"/>
      <name val="Symbol"/>
      <charset val="2"/>
    </font>
    <font>
      <sz val="14"/>
      <color theme="0"/>
      <name val="Geneva"/>
      <family val="2"/>
    </font>
    <font>
      <sz val="16"/>
      <name val="Geneva"/>
      <family val="2"/>
    </font>
    <font>
      <vertAlign val="subscript"/>
      <sz val="16"/>
      <name val="Geneva"/>
      <family val="2"/>
    </font>
    <font>
      <sz val="16"/>
      <name val="Symbol"/>
      <family val="1"/>
      <charset val="2"/>
    </font>
    <font>
      <vertAlign val="superscript"/>
      <sz val="16"/>
      <name val="Geneva"/>
      <family val="2"/>
    </font>
    <font>
      <b/>
      <sz val="16"/>
      <name val="Geneva"/>
      <family val="2"/>
    </font>
    <font>
      <u/>
      <sz val="10"/>
      <color theme="10"/>
      <name val="Geneva"/>
      <family val="2"/>
    </font>
    <font>
      <u/>
      <sz val="10"/>
      <color theme="11"/>
      <name val="Geneva"/>
      <family val="2"/>
    </font>
    <font>
      <b/>
      <sz val="18"/>
      <name val="Geneva"/>
      <family val="2"/>
    </font>
    <font>
      <b/>
      <vertAlign val="subscript"/>
      <sz val="18"/>
      <name val="Geneva"/>
      <family val="2"/>
    </font>
    <font>
      <sz val="18"/>
      <name val="Geneva"/>
      <family val="2"/>
    </font>
    <font>
      <b/>
      <sz val="16"/>
      <color indexed="16"/>
      <name val="Geneva"/>
      <family val="2"/>
    </font>
    <font>
      <u/>
      <sz val="14"/>
      <name val="Geneva"/>
      <family val="2"/>
    </font>
    <font>
      <b/>
      <u/>
      <sz val="14"/>
      <color theme="1"/>
      <name val="Geneva"/>
      <family val="2"/>
    </font>
    <font>
      <b/>
      <sz val="16"/>
      <name val="Symbol"/>
      <charset val="2"/>
    </font>
    <font>
      <b/>
      <vertAlign val="subscript"/>
      <sz val="16"/>
      <name val="Geneva"/>
      <family val="2"/>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FA00"/>
        <bgColor indexed="64"/>
      </patternFill>
    </fill>
    <fill>
      <patternFill patternType="solid">
        <fgColor rgb="FFFF2F92"/>
        <bgColor indexed="64"/>
      </patternFill>
    </fill>
    <fill>
      <patternFill patternType="solid">
        <fgColor rgb="FF00B0F0"/>
        <bgColor indexed="64"/>
      </patternFill>
    </fill>
    <fill>
      <patternFill patternType="solid">
        <fgColor rgb="FFD883FF"/>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FF8AD8"/>
        <bgColor indexed="64"/>
      </patternFill>
    </fill>
    <fill>
      <patternFill patternType="solid">
        <fgColor rgb="FFD5FC79"/>
        <bgColor indexed="64"/>
      </patternFill>
    </fill>
  </fills>
  <borders count="19">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medium">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1">
    <xf numFmtId="0" fontId="0" fillId="0" borderId="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cellStyleXfs>
  <cellXfs count="157">
    <xf numFmtId="0" fontId="0" fillId="0" borderId="0" xfId="0"/>
    <xf numFmtId="0" fontId="4" fillId="0" borderId="0" xfId="0" applyFont="1"/>
    <xf numFmtId="0" fontId="5" fillId="0" borderId="0" xfId="0" applyFont="1"/>
    <xf numFmtId="0" fontId="2" fillId="0" borderId="0" xfId="0" applyFont="1"/>
    <xf numFmtId="0" fontId="2" fillId="2" borderId="0" xfId="0" applyFont="1" applyFill="1"/>
    <xf numFmtId="0" fontId="5" fillId="2" borderId="0" xfId="0" applyFont="1" applyFill="1"/>
    <xf numFmtId="0" fontId="4" fillId="2" borderId="0" xfId="0" applyFont="1" applyFill="1"/>
    <xf numFmtId="0" fontId="6" fillId="2" borderId="0" xfId="0" applyFont="1" applyFill="1"/>
    <xf numFmtId="0" fontId="0" fillId="2" borderId="0" xfId="0" applyFill="1"/>
    <xf numFmtId="0" fontId="2" fillId="2" borderId="0" xfId="0" applyFont="1" applyFill="1" applyAlignment="1">
      <alignment horizontal="center"/>
    </xf>
    <xf numFmtId="0" fontId="2" fillId="3" borderId="0" xfId="0" applyFont="1" applyFill="1"/>
    <xf numFmtId="0" fontId="3" fillId="3" borderId="1" xfId="0" applyFont="1" applyFill="1" applyBorder="1" applyAlignment="1" applyProtection="1">
      <alignment horizontal="center"/>
      <protection locked="0"/>
    </xf>
    <xf numFmtId="0" fontId="2" fillId="4" borderId="1" xfId="0" applyFont="1" applyFill="1" applyBorder="1" applyAlignment="1">
      <alignment horizontal="center"/>
    </xf>
    <xf numFmtId="0" fontId="2" fillId="2" borderId="0" xfId="0" applyFont="1" applyFill="1" applyAlignment="1">
      <alignment horizontal="right"/>
    </xf>
    <xf numFmtId="0" fontId="4" fillId="2" borderId="0" xfId="0" applyFont="1" applyFill="1" applyBorder="1" applyProtection="1">
      <protection locked="0"/>
    </xf>
    <xf numFmtId="0" fontId="2" fillId="3" borderId="0" xfId="0" applyFont="1" applyFill="1" applyAlignment="1">
      <alignment horizontal="right"/>
    </xf>
    <xf numFmtId="0" fontId="0" fillId="3" borderId="0" xfId="0" applyFill="1"/>
    <xf numFmtId="0" fontId="2" fillId="2" borderId="0" xfId="0" applyFont="1" applyFill="1" applyBorder="1"/>
    <xf numFmtId="0" fontId="0" fillId="2" borderId="0" xfId="0" applyFill="1" applyBorder="1"/>
    <xf numFmtId="0" fontId="2" fillId="2" borderId="0" xfId="0" applyFont="1" applyFill="1" applyBorder="1" applyAlignment="1">
      <alignment horizontal="right"/>
    </xf>
    <xf numFmtId="0" fontId="2" fillId="3" borderId="0" xfId="0" applyFont="1" applyFill="1" applyBorder="1"/>
    <xf numFmtId="164" fontId="0" fillId="2" borderId="0" xfId="0" applyNumberFormat="1" applyFill="1"/>
    <xf numFmtId="164" fontId="5" fillId="2" borderId="0" xfId="0" applyNumberFormat="1" applyFont="1" applyFill="1"/>
    <xf numFmtId="0" fontId="7" fillId="2" borderId="0" xfId="0" applyFont="1" applyFill="1"/>
    <xf numFmtId="0" fontId="2" fillId="4" borderId="1" xfId="0" applyFont="1" applyFill="1" applyBorder="1"/>
    <xf numFmtId="1" fontId="2" fillId="3" borderId="1" xfId="0" applyNumberFormat="1" applyFont="1" applyFill="1" applyBorder="1" applyProtection="1">
      <protection locked="0"/>
    </xf>
    <xf numFmtId="164" fontId="2" fillId="5" borderId="4" xfId="0" applyNumberFormat="1" applyFont="1" applyFill="1" applyBorder="1" applyAlignment="1">
      <alignment horizontal="right"/>
    </xf>
    <xf numFmtId="2" fontId="2" fillId="5" borderId="5" xfId="0" applyNumberFormat="1" applyFont="1" applyFill="1" applyBorder="1" applyAlignment="1">
      <alignment horizontal="left"/>
    </xf>
    <xf numFmtId="0" fontId="5" fillId="8" borderId="9" xfId="0" applyFont="1" applyFill="1" applyBorder="1"/>
    <xf numFmtId="0" fontId="5" fillId="8" borderId="7" xfId="0" applyFont="1" applyFill="1" applyBorder="1"/>
    <xf numFmtId="0" fontId="11" fillId="2" borderId="0" xfId="0" applyFont="1" applyFill="1"/>
    <xf numFmtId="0" fontId="11" fillId="2" borderId="0" xfId="0" applyNumberFormat="1" applyFont="1" applyFill="1" applyProtection="1"/>
    <xf numFmtId="165" fontId="2" fillId="2" borderId="0" xfId="0" applyNumberFormat="1" applyFont="1" applyFill="1" applyBorder="1" applyAlignment="1">
      <alignment horizontal="left"/>
    </xf>
    <xf numFmtId="0" fontId="2" fillId="2" borderId="0" xfId="0" applyNumberFormat="1" applyFont="1" applyFill="1" applyBorder="1" applyAlignment="1">
      <alignment horizontal="left"/>
    </xf>
    <xf numFmtId="0" fontId="12" fillId="2" borderId="0" xfId="0" applyNumberFormat="1" applyFont="1" applyFill="1" applyProtection="1"/>
    <xf numFmtId="0" fontId="2" fillId="2" borderId="0" xfId="0" applyNumberFormat="1" applyFont="1" applyFill="1" applyProtection="1"/>
    <xf numFmtId="0" fontId="7" fillId="2" borderId="0" xfId="0" applyNumberFormat="1" applyFont="1" applyFill="1" applyProtection="1"/>
    <xf numFmtId="0" fontId="5" fillId="2" borderId="0" xfId="0" applyNumberFormat="1" applyFont="1" applyFill="1" applyProtection="1"/>
    <xf numFmtId="0" fontId="4" fillId="2" borderId="0" xfId="0" applyNumberFormat="1" applyFont="1" applyFill="1" applyProtection="1"/>
    <xf numFmtId="0" fontId="0" fillId="2" borderId="0" xfId="0" applyNumberFormat="1" applyFill="1" applyProtection="1"/>
    <xf numFmtId="0" fontId="11" fillId="2" borderId="0" xfId="0" applyNumberFormat="1" applyFont="1" applyFill="1" applyProtection="1">
      <protection hidden="1"/>
    </xf>
    <xf numFmtId="0" fontId="5" fillId="2" borderId="0" xfId="0" applyNumberFormat="1" applyFont="1" applyFill="1" applyProtection="1">
      <protection hidden="1"/>
    </xf>
    <xf numFmtId="0" fontId="2" fillId="4" borderId="1" xfId="0" applyNumberFormat="1" applyFont="1" applyFill="1" applyBorder="1" applyAlignment="1" applyProtection="1">
      <alignment horizontal="right"/>
    </xf>
    <xf numFmtId="0" fontId="2" fillId="4" borderId="1" xfId="0" applyNumberFormat="1" applyFont="1" applyFill="1" applyBorder="1" applyAlignment="1" applyProtection="1">
      <alignment horizontal="center"/>
    </xf>
    <xf numFmtId="0" fontId="2" fillId="3" borderId="1" xfId="0" applyNumberFormat="1" applyFont="1" applyFill="1" applyBorder="1" applyAlignment="1" applyProtection="1">
      <alignment horizontal="center"/>
      <protection locked="0"/>
    </xf>
    <xf numFmtId="0" fontId="11" fillId="3" borderId="0" xfId="0" applyNumberFormat="1" applyFont="1" applyFill="1" applyProtection="1"/>
    <xf numFmtId="0" fontId="5" fillId="3" borderId="0" xfId="0" applyNumberFormat="1" applyFont="1" applyFill="1" applyProtection="1"/>
    <xf numFmtId="0" fontId="12" fillId="2" borderId="0" xfId="0" applyNumberFormat="1" applyFont="1" applyFill="1" applyProtection="1">
      <protection hidden="1"/>
    </xf>
    <xf numFmtId="0" fontId="13" fillId="2" borderId="0" xfId="0" applyNumberFormat="1" applyFont="1" applyFill="1" applyProtection="1">
      <protection hidden="1"/>
    </xf>
    <xf numFmtId="0" fontId="14" fillId="2" borderId="0" xfId="0" applyNumberFormat="1" applyFont="1" applyFill="1" applyAlignment="1" applyProtection="1">
      <alignment horizontal="right"/>
      <protection hidden="1"/>
    </xf>
    <xf numFmtId="0" fontId="1" fillId="2" borderId="0" xfId="0" applyNumberFormat="1" applyFont="1" applyFill="1" applyProtection="1"/>
    <xf numFmtId="0" fontId="13" fillId="2" borderId="0" xfId="0" applyNumberFormat="1" applyFont="1" applyFill="1" applyProtection="1"/>
    <xf numFmtId="0" fontId="14" fillId="2" borderId="0" xfId="0" applyNumberFormat="1" applyFont="1" applyFill="1" applyAlignment="1" applyProtection="1">
      <alignment horizontal="right"/>
    </xf>
    <xf numFmtId="0" fontId="3" fillId="4" borderId="1" xfId="0" applyNumberFormat="1" applyFont="1" applyFill="1" applyBorder="1" applyAlignment="1" applyProtection="1">
      <alignment horizontal="right"/>
    </xf>
    <xf numFmtId="0" fontId="3" fillId="4" borderId="1" xfId="0" applyNumberFormat="1" applyFont="1" applyFill="1" applyBorder="1" applyAlignment="1" applyProtection="1">
      <alignment horizontal="center"/>
    </xf>
    <xf numFmtId="0" fontId="3" fillId="3" borderId="1" xfId="0" applyNumberFormat="1" applyFont="1" applyFill="1" applyBorder="1" applyAlignment="1" applyProtection="1">
      <alignment horizontal="center"/>
      <protection locked="0"/>
    </xf>
    <xf numFmtId="0" fontId="3" fillId="2" borderId="0" xfId="0" applyNumberFormat="1" applyFont="1" applyFill="1" applyBorder="1" applyAlignment="1" applyProtection="1">
      <alignment horizontal="center"/>
    </xf>
    <xf numFmtId="2" fontId="2" fillId="4" borderId="1" xfId="0" applyNumberFormat="1" applyFont="1" applyFill="1" applyBorder="1" applyAlignment="1">
      <alignment horizontal="center"/>
    </xf>
    <xf numFmtId="0" fontId="8" fillId="3" borderId="0" xfId="0" applyFont="1" applyFill="1" applyAlignment="1"/>
    <xf numFmtId="0" fontId="7" fillId="3" borderId="0" xfId="0" applyFont="1" applyFill="1" applyAlignment="1"/>
    <xf numFmtId="0" fontId="7" fillId="3" borderId="0" xfId="0" applyFont="1" applyFill="1"/>
    <xf numFmtId="0" fontId="6" fillId="2" borderId="0" xfId="0" applyFont="1" applyFill="1" applyAlignment="1">
      <alignment horizontal="right"/>
    </xf>
    <xf numFmtId="0" fontId="6" fillId="2" borderId="0" xfId="0" applyFont="1" applyFill="1" applyAlignment="1">
      <alignment horizontal="center"/>
    </xf>
    <xf numFmtId="0" fontId="2" fillId="3" borderId="1" xfId="0" applyFont="1" applyFill="1" applyBorder="1" applyAlignment="1" applyProtection="1">
      <alignment horizontal="center"/>
      <protection locked="0"/>
    </xf>
    <xf numFmtId="0" fontId="2" fillId="2" borderId="0" xfId="0" applyFont="1" applyFill="1" applyBorder="1" applyProtection="1">
      <protection locked="0"/>
    </xf>
    <xf numFmtId="0" fontId="2" fillId="3" borderId="0" xfId="0" applyFont="1" applyFill="1" applyBorder="1" applyProtection="1">
      <protection locked="0"/>
    </xf>
    <xf numFmtId="0" fontId="2" fillId="2" borderId="0" xfId="0" applyFont="1" applyFill="1" applyAlignment="1">
      <alignment horizontal="left"/>
    </xf>
    <xf numFmtId="0" fontId="7" fillId="2" borderId="0" xfId="0" applyFont="1" applyFill="1" applyBorder="1"/>
    <xf numFmtId="0" fontId="7" fillId="2" borderId="0" xfId="0" applyFont="1" applyFill="1" applyBorder="1" applyAlignment="1">
      <alignment horizontal="left"/>
    </xf>
    <xf numFmtId="0" fontId="7" fillId="3" borderId="0" xfId="0" applyFont="1" applyFill="1" applyBorder="1" applyAlignment="1">
      <alignment horizontal="left"/>
    </xf>
    <xf numFmtId="0" fontId="8" fillId="2" borderId="0" xfId="0" applyFont="1" applyFill="1"/>
    <xf numFmtId="164" fontId="7" fillId="2" borderId="0" xfId="0" applyNumberFormat="1" applyFont="1" applyFill="1"/>
    <xf numFmtId="0" fontId="7" fillId="2" borderId="0" xfId="0" applyFont="1" applyFill="1" applyAlignment="1">
      <alignment horizontal="left"/>
    </xf>
    <xf numFmtId="0" fontId="7" fillId="5" borderId="3" xfId="0" applyFont="1" applyFill="1" applyBorder="1"/>
    <xf numFmtId="0" fontId="3" fillId="8" borderId="8" xfId="0" applyFont="1" applyFill="1" applyBorder="1"/>
    <xf numFmtId="0" fontId="7" fillId="8" borderId="8" xfId="0" applyFont="1" applyFill="1" applyBorder="1"/>
    <xf numFmtId="0" fontId="7" fillId="8" borderId="6" xfId="0" applyFont="1" applyFill="1" applyBorder="1" applyAlignment="1">
      <alignment horizontal="left"/>
    </xf>
    <xf numFmtId="0" fontId="7" fillId="8" borderId="6" xfId="0" applyFont="1" applyFill="1" applyBorder="1"/>
    <xf numFmtId="0" fontId="19" fillId="3" borderId="0" xfId="0" applyFont="1" applyFill="1" applyAlignment="1">
      <alignment horizontal="left"/>
    </xf>
    <xf numFmtId="0" fontId="20" fillId="3" borderId="0" xfId="0" applyFont="1" applyFill="1"/>
    <xf numFmtId="164" fontId="20" fillId="3" borderId="0" xfId="0" applyNumberFormat="1" applyFont="1" applyFill="1"/>
    <xf numFmtId="0" fontId="19" fillId="3" borderId="0" xfId="0" applyFont="1" applyFill="1"/>
    <xf numFmtId="0" fontId="20" fillId="3" borderId="0" xfId="0" applyFont="1" applyFill="1" applyAlignment="1">
      <alignment horizontal="left"/>
    </xf>
    <xf numFmtId="164" fontId="2" fillId="2" borderId="0" xfId="0" applyNumberFormat="1" applyFont="1" applyFill="1"/>
    <xf numFmtId="0" fontId="22" fillId="2" borderId="0" xfId="0" applyFont="1" applyFill="1"/>
    <xf numFmtId="0" fontId="22" fillId="2" borderId="0" xfId="0" applyNumberFormat="1" applyFont="1" applyFill="1" applyProtection="1"/>
    <xf numFmtId="165" fontId="7" fillId="2" borderId="0" xfId="0" applyNumberFormat="1" applyFont="1" applyFill="1"/>
    <xf numFmtId="0" fontId="7" fillId="2" borderId="0" xfId="0" applyNumberFormat="1" applyFont="1" applyFill="1"/>
    <xf numFmtId="164" fontId="2" fillId="3" borderId="0" xfId="0" applyNumberFormat="1" applyFont="1" applyFill="1"/>
    <xf numFmtId="164" fontId="7" fillId="3" borderId="0" xfId="0" applyNumberFormat="1" applyFont="1" applyFill="1"/>
    <xf numFmtId="0" fontId="7" fillId="3" borderId="0" xfId="0" applyFont="1" applyFill="1" applyBorder="1"/>
    <xf numFmtId="0" fontId="2" fillId="8" borderId="3" xfId="0" applyFont="1" applyFill="1" applyBorder="1"/>
    <xf numFmtId="164" fontId="7" fillId="8" borderId="4" xfId="0" applyNumberFormat="1" applyFont="1" applyFill="1" applyBorder="1"/>
    <xf numFmtId="0" fontId="7" fillId="8" borderId="4" xfId="0" applyFont="1" applyFill="1" applyBorder="1"/>
    <xf numFmtId="0" fontId="7" fillId="8" borderId="5" xfId="0" applyFont="1" applyFill="1" applyBorder="1"/>
    <xf numFmtId="0" fontId="2" fillId="3" borderId="0" xfId="0" applyFont="1" applyFill="1" applyAlignment="1">
      <alignment horizontal="left"/>
    </xf>
    <xf numFmtId="0" fontId="7" fillId="2" borderId="0" xfId="0" applyNumberFormat="1" applyFont="1" applyFill="1" applyBorder="1"/>
    <xf numFmtId="0" fontId="27" fillId="2" borderId="0" xfId="0" applyFont="1" applyFill="1"/>
    <xf numFmtId="0" fontId="0" fillId="9" borderId="0" xfId="0" applyFill="1"/>
    <xf numFmtId="0" fontId="27" fillId="2" borderId="0" xfId="0" applyNumberFormat="1" applyFont="1" applyFill="1" applyProtection="1"/>
    <xf numFmtId="0" fontId="7" fillId="6" borderId="4" xfId="0" applyNumberFormat="1" applyFont="1" applyFill="1" applyBorder="1" applyProtection="1"/>
    <xf numFmtId="0" fontId="2" fillId="3" borderId="0" xfId="0" applyNumberFormat="1" applyFont="1" applyFill="1" applyProtection="1"/>
    <xf numFmtId="0" fontId="7" fillId="3" borderId="0" xfId="0" applyNumberFormat="1" applyFont="1" applyFill="1" applyProtection="1"/>
    <xf numFmtId="0" fontId="7" fillId="2" borderId="0" xfId="0" applyNumberFormat="1" applyFont="1" applyFill="1" applyProtection="1">
      <protection hidden="1"/>
    </xf>
    <xf numFmtId="0" fontId="2" fillId="2" borderId="0" xfId="0" applyNumberFormat="1" applyFont="1" applyFill="1" applyBorder="1" applyAlignment="1" applyProtection="1">
      <alignment horizontal="right"/>
    </xf>
    <xf numFmtId="0" fontId="2" fillId="2" borderId="0" xfId="0" applyNumberFormat="1" applyFont="1" applyFill="1" applyBorder="1" applyAlignment="1" applyProtection="1">
      <alignment horizontal="center"/>
    </xf>
    <xf numFmtId="0" fontId="30" fillId="6" borderId="3" xfId="0" applyNumberFormat="1" applyFont="1" applyFill="1" applyBorder="1" applyProtection="1"/>
    <xf numFmtId="0" fontId="32" fillId="6" borderId="4" xfId="0" applyNumberFormat="1" applyFont="1" applyFill="1" applyBorder="1" applyProtection="1"/>
    <xf numFmtId="0" fontId="32" fillId="6" borderId="5" xfId="0" applyNumberFormat="1" applyFont="1" applyFill="1" applyBorder="1" applyProtection="1"/>
    <xf numFmtId="0" fontId="2" fillId="2" borderId="0" xfId="0" applyNumberFormat="1" applyFont="1" applyFill="1" applyAlignment="1" applyProtection="1">
      <alignment horizontal="left"/>
    </xf>
    <xf numFmtId="0" fontId="2" fillId="6" borderId="3" xfId="0" applyNumberFormat="1" applyFont="1" applyFill="1" applyBorder="1" applyAlignment="1" applyProtection="1">
      <alignment horizontal="left"/>
    </xf>
    <xf numFmtId="0" fontId="2" fillId="6" borderId="5" xfId="0" applyNumberFormat="1" applyFont="1" applyFill="1" applyBorder="1" applyAlignment="1" applyProtection="1">
      <alignment horizontal="left"/>
    </xf>
    <xf numFmtId="1" fontId="2" fillId="6" borderId="5" xfId="0" applyNumberFormat="1" applyFont="1" applyFill="1" applyBorder="1" applyAlignment="1" applyProtection="1">
      <alignment horizontal="left"/>
    </xf>
    <xf numFmtId="0" fontId="2" fillId="2" borderId="0" xfId="0" applyFont="1" applyFill="1" applyProtection="1"/>
    <xf numFmtId="0" fontId="7" fillId="3" borderId="0" xfId="0" applyFont="1" applyFill="1" applyProtection="1"/>
    <xf numFmtId="0" fontId="22" fillId="2" borderId="0" xfId="0" applyNumberFormat="1" applyFont="1" applyFill="1" applyProtection="1">
      <protection hidden="1"/>
    </xf>
    <xf numFmtId="0" fontId="7" fillId="3" borderId="0" xfId="0" applyNumberFormat="1" applyFont="1" applyFill="1" applyBorder="1" applyProtection="1"/>
    <xf numFmtId="0" fontId="7" fillId="2" borderId="0" xfId="0" applyNumberFormat="1" applyFont="1" applyFill="1" applyBorder="1" applyProtection="1"/>
    <xf numFmtId="0" fontId="33" fillId="2" borderId="0" xfId="0" applyNumberFormat="1" applyFont="1" applyFill="1" applyProtection="1"/>
    <xf numFmtId="1" fontId="2" fillId="3" borderId="10" xfId="0" applyNumberFormat="1" applyFont="1" applyFill="1" applyBorder="1" applyAlignment="1" applyProtection="1">
      <alignment horizontal="center"/>
      <protection locked="0"/>
    </xf>
    <xf numFmtId="0" fontId="2" fillId="7" borderId="12" xfId="0" applyFont="1" applyFill="1" applyBorder="1" applyAlignment="1">
      <alignment horizontal="center"/>
    </xf>
    <xf numFmtId="0" fontId="2" fillId="7" borderId="12" xfId="0" applyFont="1" applyFill="1" applyBorder="1" applyAlignment="1">
      <alignment horizontal="left"/>
    </xf>
    <xf numFmtId="0" fontId="2" fillId="7" borderId="13" xfId="0" applyFont="1" applyFill="1" applyBorder="1" applyAlignment="1">
      <alignment horizontal="center"/>
    </xf>
    <xf numFmtId="0" fontId="2" fillId="7" borderId="1" xfId="0" applyFont="1" applyFill="1" applyBorder="1" applyAlignment="1">
      <alignment horizontal="center"/>
    </xf>
    <xf numFmtId="0" fontId="2" fillId="7" borderId="1" xfId="0" applyFont="1" applyFill="1" applyBorder="1" applyAlignment="1">
      <alignment horizontal="left"/>
    </xf>
    <xf numFmtId="0" fontId="8" fillId="7" borderId="15" xfId="0" applyFont="1" applyFill="1" applyBorder="1" applyAlignment="1">
      <alignment horizontal="center"/>
    </xf>
    <xf numFmtId="0" fontId="7" fillId="7" borderId="15" xfId="0" applyFont="1" applyFill="1" applyBorder="1"/>
    <xf numFmtId="0" fontId="2" fillId="7" borderId="17" xfId="0" applyFont="1" applyFill="1" applyBorder="1" applyAlignment="1">
      <alignment horizontal="center"/>
    </xf>
    <xf numFmtId="0" fontId="2" fillId="7" borderId="17" xfId="0" applyFont="1" applyFill="1" applyBorder="1" applyAlignment="1">
      <alignment horizontal="left"/>
    </xf>
    <xf numFmtId="0" fontId="7" fillId="7" borderId="18" xfId="0" applyFont="1" applyFill="1" applyBorder="1"/>
    <xf numFmtId="0" fontId="2" fillId="6" borderId="12" xfId="0" applyFont="1" applyFill="1" applyBorder="1" applyAlignment="1">
      <alignment horizontal="center"/>
    </xf>
    <xf numFmtId="0" fontId="2" fillId="6" borderId="1" xfId="0" applyFont="1" applyFill="1" applyBorder="1" applyAlignment="1">
      <alignment horizontal="center"/>
    </xf>
    <xf numFmtId="0" fontId="2" fillId="6" borderId="17" xfId="0" applyFont="1" applyFill="1" applyBorder="1" applyAlignment="1">
      <alignment horizontal="center"/>
    </xf>
    <xf numFmtId="49" fontId="2" fillId="10" borderId="11" xfId="0" applyNumberFormat="1" applyFont="1" applyFill="1" applyBorder="1" applyAlignment="1" applyProtection="1">
      <alignment horizontal="center"/>
      <protection hidden="1"/>
    </xf>
    <xf numFmtId="49" fontId="2" fillId="10" borderId="14" xfId="0" applyNumberFormat="1" applyFont="1" applyFill="1" applyBorder="1" applyAlignment="1" applyProtection="1">
      <alignment horizontal="center"/>
      <protection hidden="1"/>
    </xf>
    <xf numFmtId="49" fontId="2" fillId="10" borderId="16" xfId="0" applyNumberFormat="1" applyFont="1" applyFill="1" applyBorder="1" applyAlignment="1" applyProtection="1">
      <alignment horizontal="center"/>
      <protection hidden="1"/>
    </xf>
    <xf numFmtId="49" fontId="19" fillId="11" borderId="12" xfId="0" applyNumberFormat="1" applyFont="1" applyFill="1" applyBorder="1" applyAlignment="1" applyProtection="1">
      <alignment horizontal="center"/>
      <protection hidden="1"/>
    </xf>
    <xf numFmtId="49" fontId="19" fillId="11" borderId="1" xfId="0" applyNumberFormat="1" applyFont="1" applyFill="1" applyBorder="1" applyAlignment="1" applyProtection="1">
      <alignment horizontal="center"/>
      <protection hidden="1"/>
    </xf>
    <xf numFmtId="49" fontId="19" fillId="11" borderId="17" xfId="0" applyNumberFormat="1" applyFont="1" applyFill="1" applyBorder="1" applyAlignment="1" applyProtection="1">
      <alignment horizontal="center"/>
      <protection hidden="1"/>
    </xf>
    <xf numFmtId="1" fontId="27" fillId="3" borderId="2" xfId="0" applyNumberFormat="1" applyFont="1" applyFill="1" applyBorder="1" applyAlignment="1" applyProtection="1">
      <alignment horizontal="center"/>
      <protection locked="0"/>
    </xf>
    <xf numFmtId="164" fontId="23" fillId="2" borderId="0" xfId="0" applyNumberFormat="1" applyFont="1" applyFill="1" applyAlignment="1">
      <alignment horizontal="center"/>
    </xf>
    <xf numFmtId="2" fontId="27" fillId="4" borderId="2" xfId="0" applyNumberFormat="1" applyFont="1" applyFill="1" applyBorder="1" applyAlignment="1">
      <alignment horizontal="center"/>
    </xf>
    <xf numFmtId="164" fontId="27" fillId="2" borderId="0" xfId="0" applyNumberFormat="1" applyFont="1" applyFill="1" applyBorder="1" applyAlignment="1">
      <alignment horizontal="center"/>
    </xf>
    <xf numFmtId="164" fontId="27" fillId="6" borderId="2" xfId="0" applyNumberFormat="1" applyFont="1" applyFill="1" applyBorder="1" applyAlignment="1">
      <alignment horizontal="center"/>
    </xf>
    <xf numFmtId="165" fontId="27" fillId="2" borderId="0" xfId="0" applyNumberFormat="1" applyFont="1" applyFill="1" applyBorder="1" applyAlignment="1">
      <alignment horizontal="center"/>
    </xf>
    <xf numFmtId="164" fontId="27" fillId="7" borderId="2" xfId="0" applyNumberFormat="1" applyFont="1" applyFill="1" applyBorder="1" applyAlignment="1">
      <alignment horizontal="center"/>
    </xf>
    <xf numFmtId="0" fontId="27" fillId="0" borderId="0" xfId="0" applyFont="1"/>
    <xf numFmtId="0" fontId="7" fillId="3" borderId="0" xfId="0" applyNumberFormat="1" applyFont="1" applyFill="1" applyAlignment="1" applyProtection="1">
      <alignment horizontal="right"/>
    </xf>
    <xf numFmtId="0" fontId="27" fillId="4" borderId="1" xfId="0" applyNumberFormat="1" applyFont="1" applyFill="1" applyBorder="1" applyAlignment="1" applyProtection="1">
      <alignment horizontal="right"/>
    </xf>
    <xf numFmtId="0" fontId="27" fillId="3" borderId="1" xfId="0" applyNumberFormat="1" applyFont="1" applyFill="1" applyBorder="1" applyAlignment="1" applyProtection="1">
      <alignment horizontal="center"/>
      <protection locked="0"/>
    </xf>
    <xf numFmtId="0" fontId="27" fillId="3" borderId="1" xfId="0" applyNumberFormat="1" applyFont="1" applyFill="1" applyBorder="1" applyAlignment="1" applyProtection="1">
      <alignment horizontal="center"/>
    </xf>
    <xf numFmtId="0" fontId="27" fillId="4" borderId="1" xfId="0" applyNumberFormat="1" applyFont="1" applyFill="1" applyBorder="1" applyAlignment="1" applyProtection="1">
      <alignment horizontal="center"/>
    </xf>
    <xf numFmtId="0" fontId="0" fillId="3" borderId="0" xfId="0" applyNumberFormat="1" applyFont="1" applyFill="1" applyProtection="1"/>
    <xf numFmtId="0" fontId="7" fillId="2" borderId="0" xfId="0" applyFont="1" applyFill="1" applyAlignment="1">
      <alignment wrapText="1"/>
    </xf>
    <xf numFmtId="0" fontId="0" fillId="0" borderId="0" xfId="0" applyAlignment="1">
      <alignment wrapText="1"/>
    </xf>
    <xf numFmtId="0" fontId="7" fillId="9" borderId="0" xfId="0" applyFont="1" applyFill="1" applyAlignment="1">
      <alignment vertical="top" wrapText="1"/>
    </xf>
    <xf numFmtId="0" fontId="7" fillId="9" borderId="0" xfId="0" applyFont="1" applyFill="1" applyAlignment="1">
      <alignment wrapText="1"/>
    </xf>
  </cellXfs>
  <cellStyles count="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0"/>
  <tableStyles count="0" defaultTableStyle="TableStyleMedium9" defaultPivotStyle="PivotStyleMedium7"/>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5FC79"/>
      <color rgb="FFFF8AD8"/>
      <color rgb="FFD883FF"/>
      <color rgb="FF00FA00"/>
      <color rgb="FFFF85FF"/>
      <color rgb="FFFF2F9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externalLink" Target="externalLinks/externalLink1.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64233699627"/>
          <c:y val="0.10582371122218"/>
          <c:w val="0.767056427185112"/>
          <c:h val="0.677271751821953"/>
        </c:manualLayout>
      </c:layout>
      <c:scatterChart>
        <c:scatterStyle val="lineMarker"/>
        <c:varyColors val="0"/>
        <c:ser>
          <c:idx val="0"/>
          <c:order val="0"/>
          <c:spPr>
            <a:ln w="12700">
              <a:solidFill>
                <a:srgbClr val="000000"/>
              </a:solidFill>
              <a:prstDash val="solid"/>
            </a:ln>
          </c:spPr>
          <c:marker>
            <c:symbol val="square"/>
            <c:size val="6"/>
            <c:spPr>
              <a:solidFill>
                <a:srgbClr val="DD0806"/>
              </a:solidFill>
              <a:ln>
                <a:solidFill>
                  <a:srgbClr val="000000"/>
                </a:solidFill>
                <a:prstDash val="solid"/>
              </a:ln>
            </c:spPr>
          </c:marker>
          <c:xVal>
            <c:numRef>
              <c:f>'Ex 1'!$C$7:$M$7</c:f>
              <c:numCache>
                <c:formatCode>General</c:formatCode>
                <c:ptCount val="11"/>
                <c:pt idx="0">
                  <c:v>0.0</c:v>
                </c:pt>
                <c:pt idx="1">
                  <c:v>1.0</c:v>
                </c:pt>
                <c:pt idx="2">
                  <c:v>2.0</c:v>
                </c:pt>
                <c:pt idx="3">
                  <c:v>3.0</c:v>
                </c:pt>
                <c:pt idx="4">
                  <c:v>4.0</c:v>
                </c:pt>
                <c:pt idx="5">
                  <c:v>5.0</c:v>
                </c:pt>
                <c:pt idx="6">
                  <c:v>6.0</c:v>
                </c:pt>
                <c:pt idx="7">
                  <c:v>7.0</c:v>
                </c:pt>
                <c:pt idx="8">
                  <c:v>8.0</c:v>
                </c:pt>
                <c:pt idx="9">
                  <c:v>9.0</c:v>
                </c:pt>
                <c:pt idx="10">
                  <c:v>10.0</c:v>
                </c:pt>
              </c:numCache>
            </c:numRef>
          </c:xVal>
          <c:yVal>
            <c:numRef>
              <c:f>'Ex 1'!$C$8:$M$8</c:f>
              <c:numCache>
                <c:formatCode>General</c:formatCode>
                <c:ptCount val="11"/>
                <c:pt idx="0">
                  <c:v>2.0</c:v>
                </c:pt>
                <c:pt idx="1">
                  <c:v>10.0</c:v>
                </c:pt>
                <c:pt idx="2">
                  <c:v>50.0</c:v>
                </c:pt>
                <c:pt idx="3">
                  <c:v>250.0</c:v>
                </c:pt>
                <c:pt idx="4">
                  <c:v>1250.0</c:v>
                </c:pt>
                <c:pt idx="5">
                  <c:v>6250.0</c:v>
                </c:pt>
                <c:pt idx="6">
                  <c:v>31250.0</c:v>
                </c:pt>
                <c:pt idx="7">
                  <c:v>156250.0</c:v>
                </c:pt>
                <c:pt idx="8">
                  <c:v>781250.0</c:v>
                </c:pt>
                <c:pt idx="9">
                  <c:v>3.90625E6</c:v>
                </c:pt>
                <c:pt idx="10">
                  <c:v>1.953125E7</c:v>
                </c:pt>
              </c:numCache>
            </c:numRef>
          </c:yVal>
          <c:smooth val="0"/>
        </c:ser>
        <c:dLbls>
          <c:showLegendKey val="0"/>
          <c:showVal val="0"/>
          <c:showCatName val="0"/>
          <c:showSerName val="0"/>
          <c:showPercent val="0"/>
          <c:showBubbleSize val="0"/>
        </c:dLbls>
        <c:axId val="-1547879712"/>
        <c:axId val="-1547872448"/>
      </c:scatterChart>
      <c:valAx>
        <c:axId val="-1547879712"/>
        <c:scaling>
          <c:orientation val="minMax"/>
          <c:max val="10.0"/>
        </c:scaling>
        <c:delete val="0"/>
        <c:axPos val="b"/>
        <c:title>
          <c:tx>
            <c:rich>
              <a:bodyPr/>
              <a:lstStyle/>
              <a:p>
                <a:pPr>
                  <a:defRPr sz="1400" b="1" i="0" u="none" strike="noStrike" baseline="0">
                    <a:solidFill>
                      <a:srgbClr val="000000"/>
                    </a:solidFill>
                    <a:latin typeface="Geneva"/>
                    <a:ea typeface="Geneva"/>
                    <a:cs typeface="Geneva"/>
                  </a:defRPr>
                </a:pPr>
                <a:r>
                  <a:rPr lang="en-US" sz="1400"/>
                  <a:t>TIME</a:t>
                </a:r>
              </a:p>
            </c:rich>
          </c:tx>
          <c:layout>
            <c:manualLayout>
              <c:xMode val="edge"/>
              <c:yMode val="edge"/>
              <c:x val="0.512103660119408"/>
              <c:y val="0.867754447360747"/>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eneva"/>
                <a:ea typeface="Geneva"/>
                <a:cs typeface="Geneva"/>
              </a:defRPr>
            </a:pPr>
            <a:endParaRPr lang="en-US"/>
          </a:p>
        </c:txPr>
        <c:crossAx val="-1547872448"/>
        <c:crosses val="autoZero"/>
        <c:crossBetween val="midCat"/>
      </c:valAx>
      <c:valAx>
        <c:axId val="-1547872448"/>
        <c:scaling>
          <c:orientation val="minMax"/>
        </c:scaling>
        <c:delete val="0"/>
        <c:axPos val="l"/>
        <c:title>
          <c:tx>
            <c:rich>
              <a:bodyPr/>
              <a:lstStyle/>
              <a:p>
                <a:pPr>
                  <a:defRPr sz="1400" b="1" i="0" u="none" strike="noStrike" baseline="0">
                    <a:solidFill>
                      <a:srgbClr val="000000"/>
                    </a:solidFill>
                    <a:latin typeface="Geneva"/>
                    <a:ea typeface="Geneva"/>
                    <a:cs typeface="Geneva"/>
                  </a:defRPr>
                </a:pPr>
                <a:r>
                  <a:rPr lang="en-US" sz="1400"/>
                  <a:t>POPN SIZE (N)</a:t>
                </a:r>
              </a:p>
            </c:rich>
          </c:tx>
          <c:layout>
            <c:manualLayout>
              <c:xMode val="edge"/>
              <c:yMode val="edge"/>
              <c:x val="0.0153851345504889"/>
              <c:y val="0.216938715993834"/>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eneva"/>
                <a:ea typeface="Geneva"/>
                <a:cs typeface="Geneva"/>
              </a:defRPr>
            </a:pPr>
            <a:endParaRPr lang="en-US"/>
          </a:p>
        </c:txPr>
        <c:crossAx val="-1547879712"/>
        <c:crosses val="autoZero"/>
        <c:crossBetween val="midCat"/>
      </c:valAx>
      <c:spPr>
        <a:solidFill>
          <a:srgbClr val="FFFFFF"/>
        </a:solidFill>
        <a:ln w="12700">
          <a:solidFill>
            <a:srgbClr val="000000"/>
          </a:solidFill>
          <a:prstDash val="solid"/>
        </a:ln>
      </c:spPr>
    </c:plotArea>
    <c:plotVisOnly val="1"/>
    <c:dispBlanksAs val="gap"/>
    <c:showDLblsOverMax val="0"/>
  </c:chart>
  <c:spPr>
    <a:solidFill>
      <a:srgbClr val="A6CAF0"/>
    </a:solidFill>
    <a:ln w="3175">
      <a:solidFill>
        <a:srgbClr val="000000"/>
      </a:solidFill>
      <a:prstDash val="solid"/>
    </a:ln>
  </c:spPr>
  <c:txPr>
    <a:bodyPr/>
    <a:lstStyle/>
    <a:p>
      <a:pPr>
        <a:defRPr sz="900" b="0" i="0" u="none" strike="noStrike" baseline="0">
          <a:solidFill>
            <a:srgbClr val="000000"/>
          </a:solidFill>
          <a:latin typeface="Geneva"/>
          <a:ea typeface="Geneva"/>
          <a:cs typeface="Geneva"/>
        </a:defRPr>
      </a:pPr>
      <a:endParaRPr lang="en-US"/>
    </a:p>
  </c:txPr>
  <c:printSettings>
    <c:headerFooter>
      <c:oddHeader>&amp;A</c:oddHeader>
      <c:oddFooter>Page &amp;P</c:oddFooter>
    </c:headerFooter>
    <c:pageMargins b="0.75" l="0.7" r="0.7" t="0.75"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Geneva"/>
                <a:ea typeface="Geneva"/>
                <a:cs typeface="Geneva"/>
              </a:defRPr>
            </a:pPr>
            <a:r>
              <a:rPr lang="en-US" sz="1600"/>
              <a:t>RATE OF POPULATION CHANGE VERSUS TIME</a:t>
            </a:r>
          </a:p>
        </c:rich>
      </c:tx>
      <c:layout>
        <c:manualLayout>
          <c:xMode val="edge"/>
          <c:yMode val="edge"/>
          <c:x val="0.138046218487395"/>
          <c:y val="0.0479434923575729"/>
        </c:manualLayout>
      </c:layout>
      <c:overlay val="0"/>
      <c:spPr>
        <a:noFill/>
        <a:ln w="25400">
          <a:noFill/>
        </a:ln>
      </c:spPr>
    </c:title>
    <c:autoTitleDeleted val="0"/>
    <c:plotArea>
      <c:layout>
        <c:manualLayout>
          <c:layoutTarget val="inner"/>
          <c:xMode val="edge"/>
          <c:yMode val="edge"/>
          <c:x val="0.11134803940033"/>
          <c:y val="0.158884021831664"/>
          <c:w val="0.850867093530823"/>
          <c:h val="0.677593622517393"/>
        </c:manualLayout>
      </c:layout>
      <c:scatterChart>
        <c:scatterStyle val="lineMarker"/>
        <c:varyColors val="0"/>
        <c:ser>
          <c:idx val="0"/>
          <c:order val="0"/>
          <c:spPr>
            <a:ln w="12700">
              <a:solidFill>
                <a:srgbClr val="000000"/>
              </a:solidFill>
              <a:prstDash val="solid"/>
            </a:ln>
          </c:spPr>
          <c:marker>
            <c:symbol val="square"/>
            <c:size val="6"/>
            <c:spPr>
              <a:solidFill>
                <a:srgbClr val="DD0806"/>
              </a:solidFill>
              <a:ln>
                <a:solidFill>
                  <a:srgbClr val="000000"/>
                </a:solidFill>
                <a:prstDash val="solid"/>
              </a:ln>
            </c:spPr>
          </c:marker>
          <c:xVal>
            <c:numRef>
              <c:f>'Ex 8'!$D$9:$AB$9</c:f>
              <c:numCache>
                <c:formatCode>General</c:formatCode>
                <c:ptCount val="25"/>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numCache>
            </c:numRef>
          </c:xVal>
          <c:yVal>
            <c:numRef>
              <c:f>'Ex 8'!$D$12:$AB$12</c:f>
              <c:numCache>
                <c:formatCode>General</c:formatCode>
                <c:ptCount val="25"/>
                <c:pt idx="0">
                  <c:v>0.0</c:v>
                </c:pt>
                <c:pt idx="1">
                  <c:v>4.95</c:v>
                </c:pt>
                <c:pt idx="2">
                  <c:v>7.36324875</c:v>
                </c:pt>
                <c:pt idx="3">
                  <c:v>10.90768384011031</c:v>
                </c:pt>
                <c:pt idx="4">
                  <c:v>16.05865111397683</c:v>
                </c:pt>
                <c:pt idx="5">
                  <c:v>23.42555316701951</c:v>
                </c:pt>
                <c:pt idx="6">
                  <c:v>33.70954997183014</c:v>
                </c:pt>
                <c:pt idx="7">
                  <c:v>47.54530063352822</c:v>
                </c:pt>
                <c:pt idx="8">
                  <c:v>65.12815486635589</c:v>
                </c:pt>
                <c:pt idx="9">
                  <c:v>85.54426411379637</c:v>
                </c:pt>
                <c:pt idx="10">
                  <c:v>105.9157516965338</c:v>
                </c:pt>
                <c:pt idx="11">
                  <c:v>120.9991839951031</c:v>
                </c:pt>
                <c:pt idx="12">
                  <c:v>124.5023826016906</c:v>
                </c:pt>
                <c:pt idx="13">
                  <c:v>112.8242417027333</c:v>
                </c:pt>
                <c:pt idx="14">
                  <c:v>88.85339508200207</c:v>
                </c:pt>
                <c:pt idx="15">
                  <c:v>61.01556740471813</c:v>
                </c:pt>
                <c:pt idx="16">
                  <c:v>37.32717973162698</c:v>
                </c:pt>
                <c:pt idx="17">
                  <c:v>21.00002798839967</c:v>
                </c:pt>
                <c:pt idx="18">
                  <c:v>11.20204235387882</c:v>
                </c:pt>
                <c:pt idx="19">
                  <c:v>5.795139600800212</c:v>
                </c:pt>
                <c:pt idx="20">
                  <c:v>2.948742338734746</c:v>
                </c:pt>
                <c:pt idx="21">
                  <c:v>1.487517577462086</c:v>
                </c:pt>
                <c:pt idx="22">
                  <c:v>0.747091096242116</c:v>
                </c:pt>
                <c:pt idx="23">
                  <c:v>0.374384438724292</c:v>
                </c:pt>
                <c:pt idx="24">
                  <c:v>0.187402675139424</c:v>
                </c:pt>
              </c:numCache>
            </c:numRef>
          </c:yVal>
          <c:smooth val="0"/>
        </c:ser>
        <c:dLbls>
          <c:showLegendKey val="0"/>
          <c:showVal val="0"/>
          <c:showCatName val="0"/>
          <c:showSerName val="0"/>
          <c:showPercent val="0"/>
          <c:showBubbleSize val="0"/>
        </c:dLbls>
        <c:axId val="-1545588688"/>
        <c:axId val="-1545581472"/>
      </c:scatterChart>
      <c:valAx>
        <c:axId val="-1545588688"/>
        <c:scaling>
          <c:orientation val="minMax"/>
          <c:max val="25.0"/>
        </c:scaling>
        <c:delete val="0"/>
        <c:axPos val="b"/>
        <c:title>
          <c:tx>
            <c:rich>
              <a:bodyPr/>
              <a:lstStyle/>
              <a:p>
                <a:pPr>
                  <a:defRPr sz="1400" b="1" i="0" u="none" strike="noStrike" baseline="0">
                    <a:solidFill>
                      <a:srgbClr val="000000"/>
                    </a:solidFill>
                    <a:latin typeface="Geneva"/>
                    <a:ea typeface="Geneva"/>
                    <a:cs typeface="Geneva"/>
                  </a:defRPr>
                </a:pPr>
                <a:r>
                  <a:rPr lang="en-US" sz="1400"/>
                  <a:t>TIME</a:t>
                </a:r>
              </a:p>
            </c:rich>
          </c:tx>
          <c:layout>
            <c:manualLayout>
              <c:xMode val="edge"/>
              <c:yMode val="edge"/>
              <c:x val="0.504217561040164"/>
              <c:y val="0.883208109500331"/>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eneva"/>
                <a:ea typeface="Geneva"/>
                <a:cs typeface="Geneva"/>
              </a:defRPr>
            </a:pPr>
            <a:endParaRPr lang="en-US"/>
          </a:p>
        </c:txPr>
        <c:crossAx val="-1545581472"/>
        <c:crosses val="autoZero"/>
        <c:crossBetween val="midCat"/>
      </c:valAx>
      <c:valAx>
        <c:axId val="-1545581472"/>
        <c:scaling>
          <c:orientation val="minMax"/>
        </c:scaling>
        <c:delete val="0"/>
        <c:axPos val="l"/>
        <c:title>
          <c:tx>
            <c:rich>
              <a:bodyPr/>
              <a:lstStyle/>
              <a:p>
                <a:pPr>
                  <a:defRPr sz="1200" b="0" i="0" u="none" strike="noStrike" baseline="0">
                    <a:solidFill>
                      <a:srgbClr val="000000"/>
                    </a:solidFill>
                    <a:latin typeface="Calibri"/>
                    <a:ea typeface="Calibri"/>
                    <a:cs typeface="Calibri"/>
                  </a:defRPr>
                </a:pPr>
                <a:r>
                  <a:rPr lang="en-US" sz="1400" b="1" i="0" u="none" strike="noStrike" baseline="0">
                    <a:solidFill>
                      <a:srgbClr val="000000"/>
                    </a:solidFill>
                    <a:latin typeface="Symbol"/>
                    <a:ea typeface="Symbol"/>
                    <a:cs typeface="Symbol"/>
                  </a:rPr>
                  <a:t>D</a:t>
                </a:r>
                <a:r>
                  <a:rPr lang="en-US" sz="1400" b="1" i="0" u="none" strike="noStrike" baseline="0">
                    <a:solidFill>
                      <a:srgbClr val="000000"/>
                    </a:solidFill>
                    <a:latin typeface="Geneva"/>
                    <a:ea typeface="Geneva"/>
                    <a:cs typeface="Geneva"/>
                  </a:rPr>
                  <a:t> N</a:t>
                </a:r>
              </a:p>
            </c:rich>
          </c:tx>
          <c:layout>
            <c:manualLayout>
              <c:xMode val="edge"/>
              <c:yMode val="edge"/>
              <c:x val="0.0231099053794746"/>
              <c:y val="0.429921627787181"/>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eneva"/>
                <a:ea typeface="Geneva"/>
                <a:cs typeface="Geneva"/>
              </a:defRPr>
            </a:pPr>
            <a:endParaRPr lang="en-US"/>
          </a:p>
        </c:txPr>
        <c:crossAx val="-1545588688"/>
        <c:crosses val="autoZero"/>
        <c:crossBetween val="midCat"/>
      </c:valAx>
      <c:spPr>
        <a:solidFill>
          <a:srgbClr val="FFFFFF"/>
        </a:solidFill>
        <a:ln w="12700">
          <a:solidFill>
            <a:srgbClr val="000000"/>
          </a:solidFill>
          <a:prstDash val="solid"/>
        </a:ln>
      </c:spPr>
    </c:plotArea>
    <c:plotVisOnly val="1"/>
    <c:dispBlanksAs val="gap"/>
    <c:showDLblsOverMax val="0"/>
  </c:chart>
  <c:spPr>
    <a:solidFill>
      <a:srgbClr val="A6CAF0"/>
    </a:solidFill>
    <a:ln w="3175">
      <a:solidFill>
        <a:srgbClr val="000000"/>
      </a:solidFill>
      <a:prstDash val="solid"/>
    </a:ln>
  </c:spPr>
  <c:txPr>
    <a:bodyPr/>
    <a:lstStyle/>
    <a:p>
      <a:pPr>
        <a:defRPr sz="900" b="0" i="0" u="none" strike="noStrike" baseline="0">
          <a:solidFill>
            <a:srgbClr val="000000"/>
          </a:solidFill>
          <a:latin typeface="Geneva"/>
          <a:ea typeface="Geneva"/>
          <a:cs typeface="Geneva"/>
        </a:defRPr>
      </a:pPr>
      <a:endParaRPr lang="en-US"/>
    </a:p>
  </c:txPr>
  <c:printSettings>
    <c:headerFooter>
      <c:oddHeader>&amp;A</c:oddHeader>
      <c:oddFooter>Page &amp;P</c:oddFooter>
    </c:headerFooter>
    <c:pageMargins b="0.75" l="0.7" r="0.7" t="0.75"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Geneva"/>
                <a:ea typeface="Geneva"/>
                <a:cs typeface="Geneva"/>
              </a:defRPr>
            </a:pPr>
            <a:r>
              <a:rPr lang="en-US" sz="1600"/>
              <a:t>LOGISTIC POPULATION GROWTH</a:t>
            </a:r>
          </a:p>
        </c:rich>
      </c:tx>
      <c:layout>
        <c:manualLayout>
          <c:xMode val="edge"/>
          <c:yMode val="edge"/>
          <c:x val="0.287004343066982"/>
          <c:y val="0.0370381306503354"/>
        </c:manualLayout>
      </c:layout>
      <c:overlay val="0"/>
      <c:spPr>
        <a:noFill/>
        <a:ln w="25400">
          <a:noFill/>
        </a:ln>
      </c:spPr>
    </c:title>
    <c:autoTitleDeleted val="0"/>
    <c:plotArea>
      <c:layout>
        <c:manualLayout>
          <c:layoutTarget val="inner"/>
          <c:xMode val="edge"/>
          <c:yMode val="edge"/>
          <c:x val="0.112111086868883"/>
          <c:y val="0.148152847334435"/>
          <c:w val="0.847559816728755"/>
          <c:h val="0.675947365963358"/>
        </c:manualLayout>
      </c:layout>
      <c:scatterChart>
        <c:scatterStyle val="lineMarker"/>
        <c:varyColors val="0"/>
        <c:ser>
          <c:idx val="0"/>
          <c:order val="0"/>
          <c:spPr>
            <a:ln w="12700">
              <a:solidFill>
                <a:srgbClr val="000000"/>
              </a:solidFill>
              <a:prstDash val="solid"/>
            </a:ln>
          </c:spPr>
          <c:marker>
            <c:symbol val="square"/>
            <c:size val="6"/>
            <c:spPr>
              <a:solidFill>
                <a:srgbClr val="DD0806"/>
              </a:solidFill>
              <a:ln>
                <a:solidFill>
                  <a:srgbClr val="000000"/>
                </a:solidFill>
                <a:prstDash val="solid"/>
              </a:ln>
            </c:spPr>
          </c:marker>
          <c:xVal>
            <c:numRef>
              <c:f>'Ex 8'!$D$9:$AB$9</c:f>
              <c:numCache>
                <c:formatCode>General</c:formatCode>
                <c:ptCount val="25"/>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numCache>
            </c:numRef>
          </c:xVal>
          <c:yVal>
            <c:numRef>
              <c:f>'Ex 8'!$D$10:$AB$10</c:f>
              <c:numCache>
                <c:formatCode>General</c:formatCode>
                <c:ptCount val="25"/>
                <c:pt idx="0">
                  <c:v>10.0</c:v>
                </c:pt>
                <c:pt idx="1">
                  <c:v>14.95</c:v>
                </c:pt>
                <c:pt idx="2">
                  <c:v>22.31324875</c:v>
                </c:pt>
                <c:pt idx="3">
                  <c:v>33.2209325901103</c:v>
                </c:pt>
                <c:pt idx="4">
                  <c:v>49.27958370408714</c:v>
                </c:pt>
                <c:pt idx="5">
                  <c:v>72.70513687110665</c:v>
                </c:pt>
                <c:pt idx="6">
                  <c:v>106.4146868429368</c:v>
                </c:pt>
                <c:pt idx="7">
                  <c:v>153.959987476465</c:v>
                </c:pt>
                <c:pt idx="8">
                  <c:v>219.088142342821</c:v>
                </c:pt>
                <c:pt idx="9">
                  <c:v>304.6324064566173</c:v>
                </c:pt>
                <c:pt idx="10">
                  <c:v>410.5481581531511</c:v>
                </c:pt>
                <c:pt idx="11">
                  <c:v>531.5473421482542</c:v>
                </c:pt>
                <c:pt idx="12">
                  <c:v>656.0497247499447</c:v>
                </c:pt>
                <c:pt idx="13">
                  <c:v>768.873966452678</c:v>
                </c:pt>
                <c:pt idx="14">
                  <c:v>857.72736153468</c:v>
                </c:pt>
                <c:pt idx="15">
                  <c:v>918.7429289393982</c:v>
                </c:pt>
                <c:pt idx="16">
                  <c:v>956.0701086710251</c:v>
                </c:pt>
                <c:pt idx="17">
                  <c:v>977.0701366594248</c:v>
                </c:pt>
                <c:pt idx="18">
                  <c:v>988.2721790133037</c:v>
                </c:pt>
                <c:pt idx="19">
                  <c:v>994.0673186141039</c:v>
                </c:pt>
                <c:pt idx="20">
                  <c:v>997.0160609528386</c:v>
                </c:pt>
                <c:pt idx="21">
                  <c:v>998.5035785303007</c:v>
                </c:pt>
                <c:pt idx="22">
                  <c:v>999.2506696265428</c:v>
                </c:pt>
                <c:pt idx="23">
                  <c:v>999.6250540652671</c:v>
                </c:pt>
                <c:pt idx="24">
                  <c:v>999.8124567404066</c:v>
                </c:pt>
              </c:numCache>
            </c:numRef>
          </c:yVal>
          <c:smooth val="0"/>
        </c:ser>
        <c:dLbls>
          <c:showLegendKey val="0"/>
          <c:showVal val="0"/>
          <c:showCatName val="0"/>
          <c:showSerName val="0"/>
          <c:showPercent val="0"/>
          <c:showBubbleSize val="0"/>
        </c:dLbls>
        <c:axId val="-1545523840"/>
        <c:axId val="-1545516624"/>
      </c:scatterChart>
      <c:valAx>
        <c:axId val="-1545523840"/>
        <c:scaling>
          <c:orientation val="minMax"/>
          <c:max val="25.0"/>
        </c:scaling>
        <c:delete val="0"/>
        <c:axPos val="b"/>
        <c:title>
          <c:tx>
            <c:rich>
              <a:bodyPr/>
              <a:lstStyle/>
              <a:p>
                <a:pPr>
                  <a:defRPr sz="1400" b="1" i="0" u="none" strike="noStrike" baseline="0">
                    <a:solidFill>
                      <a:srgbClr val="000000"/>
                    </a:solidFill>
                    <a:latin typeface="Geneva"/>
                    <a:ea typeface="Geneva"/>
                    <a:cs typeface="Geneva"/>
                  </a:defRPr>
                </a:pPr>
                <a:r>
                  <a:rPr lang="en-US" sz="1400"/>
                  <a:t>TIME</a:t>
                </a:r>
              </a:p>
            </c:rich>
          </c:tx>
          <c:layout>
            <c:manualLayout>
              <c:xMode val="edge"/>
              <c:yMode val="edge"/>
              <c:x val="0.502257688640938"/>
              <c:y val="0.88428732866725"/>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eneva"/>
                <a:ea typeface="Geneva"/>
                <a:cs typeface="Geneva"/>
              </a:defRPr>
            </a:pPr>
            <a:endParaRPr lang="en-US"/>
          </a:p>
        </c:txPr>
        <c:crossAx val="-1545516624"/>
        <c:crosses val="autoZero"/>
        <c:crossBetween val="midCat"/>
      </c:valAx>
      <c:valAx>
        <c:axId val="-1545516624"/>
        <c:scaling>
          <c:orientation val="minMax"/>
        </c:scaling>
        <c:delete val="0"/>
        <c:axPos val="l"/>
        <c:title>
          <c:tx>
            <c:rich>
              <a:bodyPr/>
              <a:lstStyle/>
              <a:p>
                <a:pPr>
                  <a:defRPr sz="1400" b="1" i="0" u="none" strike="noStrike" baseline="0">
                    <a:solidFill>
                      <a:srgbClr val="000000"/>
                    </a:solidFill>
                    <a:latin typeface="Geneva"/>
                    <a:ea typeface="Geneva"/>
                    <a:cs typeface="Geneva"/>
                  </a:defRPr>
                </a:pPr>
                <a:r>
                  <a:rPr lang="en-US" sz="1400"/>
                  <a:t>POPN SIZE (N)</a:t>
                </a:r>
              </a:p>
            </c:rich>
          </c:tx>
          <c:layout>
            <c:manualLayout>
              <c:xMode val="edge"/>
              <c:yMode val="edge"/>
              <c:x val="0.0156955969068889"/>
              <c:y val="0.28704615048119"/>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eneva"/>
                <a:ea typeface="Geneva"/>
                <a:cs typeface="Geneva"/>
              </a:defRPr>
            </a:pPr>
            <a:endParaRPr lang="en-US"/>
          </a:p>
        </c:txPr>
        <c:crossAx val="-1545523840"/>
        <c:crosses val="autoZero"/>
        <c:crossBetween val="midCat"/>
      </c:valAx>
      <c:spPr>
        <a:solidFill>
          <a:srgbClr val="FFFFFF"/>
        </a:solidFill>
        <a:ln w="12700">
          <a:solidFill>
            <a:srgbClr val="000000"/>
          </a:solidFill>
          <a:prstDash val="solid"/>
        </a:ln>
      </c:spPr>
    </c:plotArea>
    <c:plotVisOnly val="1"/>
    <c:dispBlanksAs val="gap"/>
    <c:showDLblsOverMax val="0"/>
  </c:chart>
  <c:spPr>
    <a:solidFill>
      <a:srgbClr val="A6CAF0"/>
    </a:solidFill>
    <a:ln w="3175">
      <a:solidFill>
        <a:srgbClr val="000000"/>
      </a:solidFill>
      <a:prstDash val="solid"/>
    </a:ln>
  </c:spPr>
  <c:txPr>
    <a:bodyPr/>
    <a:lstStyle/>
    <a:p>
      <a:pPr>
        <a:defRPr sz="900" b="0" i="0" u="none" strike="noStrike" baseline="0">
          <a:solidFill>
            <a:srgbClr val="000000"/>
          </a:solidFill>
          <a:latin typeface="Geneva"/>
          <a:ea typeface="Geneva"/>
          <a:cs typeface="Geneva"/>
        </a:defRPr>
      </a:pPr>
      <a:endParaRPr lang="en-US"/>
    </a:p>
  </c:txPr>
  <c:printSettings>
    <c:headerFooter>
      <c:oddHeader>&amp;A</c:oddHeader>
      <c:oddFooter>Page &amp;P</c:oddFooter>
    </c:headerFooter>
    <c:pageMargins b="0.75" l="0.7" r="0.7" t="0.75"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sz="1600"/>
              <a:t>FUNKY POPULATION DYNAMICS</a:t>
            </a:r>
          </a:p>
        </c:rich>
      </c:tx>
      <c:layout>
        <c:manualLayout>
          <c:xMode val="edge"/>
          <c:yMode val="edge"/>
          <c:x val="0.313330575704303"/>
          <c:y val="0.0546465298395078"/>
        </c:manualLayout>
      </c:layout>
      <c:overlay val="0"/>
      <c:spPr>
        <a:noFill/>
        <a:ln w="25400">
          <a:noFill/>
        </a:ln>
      </c:spPr>
    </c:title>
    <c:autoTitleDeleted val="0"/>
    <c:plotArea>
      <c:layout>
        <c:manualLayout>
          <c:layoutTarget val="inner"/>
          <c:xMode val="edge"/>
          <c:yMode val="edge"/>
          <c:x val="0.0919353160680159"/>
          <c:y val="0.174869103661095"/>
          <c:w val="0.872447387176069"/>
          <c:h val="0.601112543835014"/>
        </c:manualLayout>
      </c:layout>
      <c:scatterChart>
        <c:scatterStyle val="lineMarker"/>
        <c:varyColors val="0"/>
        <c:ser>
          <c:idx val="0"/>
          <c:order val="0"/>
          <c:spPr>
            <a:ln w="12700">
              <a:solidFill>
                <a:srgbClr val="000080"/>
              </a:solidFill>
              <a:prstDash val="solid"/>
            </a:ln>
          </c:spPr>
          <c:marker>
            <c:symbol val="square"/>
            <c:size val="6"/>
            <c:spPr>
              <a:solidFill>
                <a:srgbClr val="000080"/>
              </a:solidFill>
              <a:ln>
                <a:solidFill>
                  <a:srgbClr val="000090"/>
                </a:solidFill>
                <a:prstDash val="solid"/>
              </a:ln>
            </c:spPr>
          </c:marker>
          <c:xVal>
            <c:numRef>
              <c:f>'Ex 9'!$Q$24:$BN$24</c:f>
              <c:numCache>
                <c:formatCode>General</c:formatCode>
                <c:ptCount val="5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pt idx="31">
                  <c:v>32.0</c:v>
                </c:pt>
                <c:pt idx="32">
                  <c:v>33.0</c:v>
                </c:pt>
                <c:pt idx="33">
                  <c:v>34.0</c:v>
                </c:pt>
                <c:pt idx="34">
                  <c:v>35.0</c:v>
                </c:pt>
                <c:pt idx="35">
                  <c:v>36.0</c:v>
                </c:pt>
                <c:pt idx="36">
                  <c:v>37.0</c:v>
                </c:pt>
                <c:pt idx="37">
                  <c:v>38.0</c:v>
                </c:pt>
                <c:pt idx="38">
                  <c:v>39.0</c:v>
                </c:pt>
                <c:pt idx="39">
                  <c:v>40.0</c:v>
                </c:pt>
                <c:pt idx="40">
                  <c:v>41.0</c:v>
                </c:pt>
                <c:pt idx="41">
                  <c:v>42.0</c:v>
                </c:pt>
                <c:pt idx="42">
                  <c:v>43.0</c:v>
                </c:pt>
                <c:pt idx="43">
                  <c:v>44.0</c:v>
                </c:pt>
                <c:pt idx="44">
                  <c:v>45.0</c:v>
                </c:pt>
                <c:pt idx="45">
                  <c:v>46.0</c:v>
                </c:pt>
                <c:pt idx="46">
                  <c:v>47.0</c:v>
                </c:pt>
                <c:pt idx="47">
                  <c:v>48.0</c:v>
                </c:pt>
                <c:pt idx="48">
                  <c:v>49.0</c:v>
                </c:pt>
                <c:pt idx="49">
                  <c:v>50.0</c:v>
                </c:pt>
              </c:numCache>
            </c:numRef>
          </c:xVal>
          <c:yVal>
            <c:numRef>
              <c:f>'Ex 9'!$Q$26:$BN$26</c:f>
              <c:numCache>
                <c:formatCode>General</c:formatCode>
                <c:ptCount val="50"/>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numCache>
            </c:numRef>
          </c:yVal>
          <c:smooth val="0"/>
        </c:ser>
        <c:dLbls>
          <c:showLegendKey val="0"/>
          <c:showVal val="0"/>
          <c:showCatName val="0"/>
          <c:showSerName val="0"/>
          <c:showPercent val="0"/>
          <c:showBubbleSize val="0"/>
        </c:dLbls>
        <c:axId val="-1546427296"/>
        <c:axId val="-1546420080"/>
      </c:scatterChart>
      <c:valAx>
        <c:axId val="-1546427296"/>
        <c:scaling>
          <c:orientation val="minMax"/>
          <c:max val="50.0"/>
        </c:scaling>
        <c:delete val="0"/>
        <c:axPos val="b"/>
        <c:title>
          <c:tx>
            <c:rich>
              <a:bodyPr/>
              <a:lstStyle/>
              <a:p>
                <a:pPr>
                  <a:defRPr sz="1400" b="1" i="0" u="none" strike="noStrike" baseline="0">
                    <a:solidFill>
                      <a:srgbClr val="000000"/>
                    </a:solidFill>
                    <a:latin typeface="Geneva"/>
                    <a:ea typeface="Geneva"/>
                    <a:cs typeface="Geneva"/>
                  </a:defRPr>
                </a:pPr>
                <a:r>
                  <a:rPr lang="en-US" sz="1400"/>
                  <a:t>TIME</a:t>
                </a:r>
              </a:p>
            </c:rich>
          </c:tx>
          <c:layout>
            <c:manualLayout>
              <c:xMode val="edge"/>
              <c:yMode val="edge"/>
              <c:x val="0.499077425359354"/>
              <c:y val="0.86341637623166"/>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Geneva"/>
                <a:ea typeface="Geneva"/>
                <a:cs typeface="Geneva"/>
              </a:defRPr>
            </a:pPr>
            <a:endParaRPr lang="en-US"/>
          </a:p>
        </c:txPr>
        <c:crossAx val="-1546420080"/>
        <c:crosses val="autoZero"/>
        <c:crossBetween val="midCat"/>
      </c:valAx>
      <c:valAx>
        <c:axId val="-1546420080"/>
        <c:scaling>
          <c:orientation val="minMax"/>
        </c:scaling>
        <c:delete val="0"/>
        <c:axPos val="l"/>
        <c:title>
          <c:tx>
            <c:rich>
              <a:bodyPr/>
              <a:lstStyle/>
              <a:p>
                <a:pPr>
                  <a:defRPr sz="1400" b="1" i="0" u="none" strike="noStrike" baseline="0">
                    <a:solidFill>
                      <a:srgbClr val="000000"/>
                    </a:solidFill>
                    <a:latin typeface="Geneva"/>
                    <a:ea typeface="Geneva"/>
                    <a:cs typeface="Geneva"/>
                  </a:defRPr>
                </a:pPr>
                <a:r>
                  <a:rPr lang="en-US" sz="1400"/>
                  <a:t>POPN SIZE</a:t>
                </a:r>
              </a:p>
            </c:rich>
          </c:tx>
          <c:layout>
            <c:manualLayout>
              <c:xMode val="edge"/>
              <c:yMode val="edge"/>
              <c:x val="0.00750498589177291"/>
              <c:y val="0.306020825265694"/>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Geneva"/>
                <a:ea typeface="Geneva"/>
                <a:cs typeface="Geneva"/>
              </a:defRPr>
            </a:pPr>
            <a:endParaRPr lang="en-US"/>
          </a:p>
        </c:txPr>
        <c:crossAx val="-1546427296"/>
        <c:crosses val="autoZero"/>
        <c:crossBetween val="midCat"/>
      </c:valAx>
      <c:spPr>
        <a:solidFill>
          <a:srgbClr val="FCF305"/>
        </a:solidFill>
        <a:ln w="12700">
          <a:solidFill>
            <a:srgbClr val="808080"/>
          </a:solidFill>
          <a:prstDash val="solid"/>
        </a:ln>
      </c:spPr>
    </c:plotArea>
    <c:plotVisOnly val="1"/>
    <c:dispBlanksAs val="gap"/>
    <c:showDLblsOverMax val="0"/>
  </c:chart>
  <c:spPr>
    <a:solidFill>
      <a:srgbClr val="CC9CCC"/>
    </a:solidFill>
    <a:ln w="3175">
      <a:solidFill>
        <a:srgbClr val="000000"/>
      </a:solidFill>
      <a:prstDash val="solid"/>
    </a:ln>
  </c:spPr>
  <c:txPr>
    <a:bodyPr/>
    <a:lstStyle/>
    <a:p>
      <a:pPr>
        <a:defRPr sz="900" b="0" i="0" u="none" strike="noStrike" baseline="0">
          <a:solidFill>
            <a:srgbClr val="000000"/>
          </a:solidFill>
          <a:latin typeface="Geneva"/>
          <a:ea typeface="Geneva"/>
          <a:cs typeface="Geneva"/>
        </a:defRPr>
      </a:pPr>
      <a:endParaRPr lang="en-US"/>
    </a:p>
  </c:txPr>
  <c:printSettings>
    <c:headerFooter>
      <c:oddHeader>&amp;A</c:oddHeader>
      <c:oddFooter>Page &amp;P</c:oddFooter>
    </c:headerFooter>
    <c:pageMargins b="0.75" l="0.7" r="0.7" t="0.75"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Geneva"/>
                <a:ea typeface="Geneva"/>
                <a:cs typeface="Geneva"/>
              </a:defRPr>
            </a:pPr>
            <a:r>
              <a:rPr lang="en-US" sz="1600"/>
              <a:t>CHAOS:  INITIAL CONDITIONS MATTER</a:t>
            </a:r>
          </a:p>
        </c:rich>
      </c:tx>
      <c:layout>
        <c:manualLayout>
          <c:xMode val="edge"/>
          <c:yMode val="edge"/>
          <c:x val="0.245482342876155"/>
          <c:y val="0.0150196850393701"/>
        </c:manualLayout>
      </c:layout>
      <c:overlay val="0"/>
      <c:spPr>
        <a:noFill/>
        <a:ln w="25400">
          <a:noFill/>
        </a:ln>
      </c:spPr>
    </c:title>
    <c:autoTitleDeleted val="0"/>
    <c:plotArea>
      <c:layout>
        <c:manualLayout>
          <c:layoutTarget val="inner"/>
          <c:xMode val="edge"/>
          <c:yMode val="edge"/>
          <c:x val="0.130788924476138"/>
          <c:y val="0.138100165026058"/>
          <c:w val="0.831012704748387"/>
          <c:h val="0.690500825130291"/>
        </c:manualLayout>
      </c:layout>
      <c:scatterChart>
        <c:scatterStyle val="lineMarker"/>
        <c:varyColors val="0"/>
        <c:ser>
          <c:idx val="0"/>
          <c:order val="0"/>
          <c:spPr>
            <a:ln w="12700">
              <a:solidFill>
                <a:srgbClr val="DD0806"/>
              </a:solidFill>
              <a:prstDash val="solid"/>
            </a:ln>
          </c:spPr>
          <c:marker>
            <c:symbol val="square"/>
            <c:size val="5"/>
            <c:spPr>
              <a:solidFill>
                <a:srgbClr val="DD0806"/>
              </a:solidFill>
              <a:ln>
                <a:solidFill>
                  <a:srgbClr val="000000"/>
                </a:solidFill>
                <a:prstDash val="solid"/>
              </a:ln>
            </c:spPr>
          </c:marker>
          <c:xVal>
            <c:numRef>
              <c:f>'Ex 10'!$V$12:$BS$12</c:f>
              <c:numCache>
                <c:formatCode>General</c:formatCode>
                <c:ptCount val="5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pt idx="31">
                  <c:v>32.0</c:v>
                </c:pt>
                <c:pt idx="32">
                  <c:v>33.0</c:v>
                </c:pt>
                <c:pt idx="33">
                  <c:v>34.0</c:v>
                </c:pt>
                <c:pt idx="34">
                  <c:v>35.0</c:v>
                </c:pt>
                <c:pt idx="35">
                  <c:v>36.0</c:v>
                </c:pt>
                <c:pt idx="36">
                  <c:v>37.0</c:v>
                </c:pt>
                <c:pt idx="37">
                  <c:v>38.0</c:v>
                </c:pt>
                <c:pt idx="38">
                  <c:v>39.0</c:v>
                </c:pt>
                <c:pt idx="39">
                  <c:v>40.0</c:v>
                </c:pt>
                <c:pt idx="40">
                  <c:v>41.0</c:v>
                </c:pt>
                <c:pt idx="41">
                  <c:v>42.0</c:v>
                </c:pt>
                <c:pt idx="42">
                  <c:v>43.0</c:v>
                </c:pt>
                <c:pt idx="43">
                  <c:v>44.0</c:v>
                </c:pt>
                <c:pt idx="44">
                  <c:v>45.0</c:v>
                </c:pt>
                <c:pt idx="45">
                  <c:v>46.0</c:v>
                </c:pt>
                <c:pt idx="46">
                  <c:v>47.0</c:v>
                </c:pt>
                <c:pt idx="47">
                  <c:v>48.0</c:v>
                </c:pt>
                <c:pt idx="48">
                  <c:v>49.0</c:v>
                </c:pt>
                <c:pt idx="49">
                  <c:v>50.0</c:v>
                </c:pt>
              </c:numCache>
            </c:numRef>
          </c:xVal>
          <c:yVal>
            <c:numRef>
              <c:f>'Ex 10'!$V$13:$BS$13</c:f>
              <c:numCache>
                <c:formatCode>General</c:formatCode>
                <c:ptCount val="50"/>
                <c:pt idx="0">
                  <c:v>11.0</c:v>
                </c:pt>
                <c:pt idx="1">
                  <c:v>40.3733</c:v>
                </c:pt>
                <c:pt idx="2">
                  <c:v>144.980200947197</c:v>
                </c:pt>
                <c:pt idx="3">
                  <c:v>479.674745104567</c:v>
                </c:pt>
                <c:pt idx="4">
                  <c:v>1153.559331940843</c:v>
                </c:pt>
                <c:pt idx="5">
                  <c:v>675.281870950048</c:v>
                </c:pt>
                <c:pt idx="6">
                  <c:v>1267.327788383925</c:v>
                </c:pt>
                <c:pt idx="7">
                  <c:v>352.5895643532774</c:v>
                </c:pt>
                <c:pt idx="8">
                  <c:v>968.9190057018748</c:v>
                </c:pt>
                <c:pt idx="9">
                  <c:v>1050.229414149101</c:v>
                </c:pt>
                <c:pt idx="10">
                  <c:v>907.7979120229718</c:v>
                </c:pt>
                <c:pt idx="11">
                  <c:v>1133.790241987174</c:v>
                </c:pt>
                <c:pt idx="12">
                  <c:v>724.2270507241401</c:v>
                </c:pt>
                <c:pt idx="13">
                  <c:v>1263.477070977736</c:v>
                </c:pt>
                <c:pt idx="14">
                  <c:v>364.6545286241304</c:v>
                </c:pt>
                <c:pt idx="15">
                  <c:v>990.1948577448482</c:v>
                </c:pt>
                <c:pt idx="16">
                  <c:v>1016.40916163422</c:v>
                </c:pt>
                <c:pt idx="17">
                  <c:v>971.3774216408735</c:v>
                </c:pt>
                <c:pt idx="18">
                  <c:v>1046.446402832319</c:v>
                </c:pt>
                <c:pt idx="19">
                  <c:v>915.2164906776897</c:v>
                </c:pt>
                <c:pt idx="20">
                  <c:v>1124.72370852481</c:v>
                </c:pt>
                <c:pt idx="21">
                  <c:v>745.968486143731</c:v>
                </c:pt>
                <c:pt idx="22">
                  <c:v>1257.617146468966</c:v>
                </c:pt>
                <c:pt idx="23">
                  <c:v>382.861046784762</c:v>
                </c:pt>
                <c:pt idx="24">
                  <c:v>1020.812904011785</c:v>
                </c:pt>
                <c:pt idx="25">
                  <c:v>963.448485351775</c:v>
                </c:pt>
                <c:pt idx="26">
                  <c:v>1058.530339199668</c:v>
                </c:pt>
                <c:pt idx="27">
                  <c:v>891.248761722128</c:v>
                </c:pt>
                <c:pt idx="28">
                  <c:v>1152.944659139562</c:v>
                </c:pt>
                <c:pt idx="29">
                  <c:v>676.8354938125891</c:v>
                </c:pt>
                <c:pt idx="30">
                  <c:v>1267.404355758345</c:v>
                </c:pt>
                <c:pt idx="31">
                  <c:v>352.3488536187676</c:v>
                </c:pt>
                <c:pt idx="32">
                  <c:v>968.4865288439991</c:v>
                </c:pt>
                <c:pt idx="33">
                  <c:v>1050.891534031591</c:v>
                </c:pt>
                <c:pt idx="34">
                  <c:v>906.4915319088556</c:v>
                </c:pt>
                <c:pt idx="35">
                  <c:v>1135.356045022113</c:v>
                </c:pt>
                <c:pt idx="36">
                  <c:v>720.4273243675306</c:v>
                </c:pt>
                <c:pt idx="37">
                  <c:v>1264.239169982394</c:v>
                </c:pt>
                <c:pt idx="38">
                  <c:v>362.2730958568732</c:v>
                </c:pt>
                <c:pt idx="39">
                  <c:v>986.0576055197781</c:v>
                </c:pt>
                <c:pt idx="40">
                  <c:v>1023.177216634003</c:v>
                </c:pt>
                <c:pt idx="41">
                  <c:v>959.1483366207654</c:v>
                </c:pt>
                <c:pt idx="42">
                  <c:v>1064.941910062403</c:v>
                </c:pt>
                <c:pt idx="43">
                  <c:v>878.2116333510214</c:v>
                </c:pt>
                <c:pt idx="44">
                  <c:v>1166.992726425493</c:v>
                </c:pt>
                <c:pt idx="45">
                  <c:v>640.8186242433081</c:v>
                </c:pt>
                <c:pt idx="46">
                  <c:v>1262.277934922108</c:v>
                </c:pt>
                <c:pt idx="47">
                  <c:v>368.3952797355028</c:v>
                </c:pt>
                <c:pt idx="48">
                  <c:v>996.631813266582</c:v>
                </c:pt>
                <c:pt idx="49">
                  <c:v>1005.695286805758</c:v>
                </c:pt>
              </c:numCache>
            </c:numRef>
          </c:yVal>
          <c:smooth val="0"/>
        </c:ser>
        <c:dLbls>
          <c:showLegendKey val="0"/>
          <c:showVal val="0"/>
          <c:showCatName val="0"/>
          <c:showSerName val="0"/>
          <c:showPercent val="0"/>
          <c:showBubbleSize val="0"/>
        </c:dLbls>
        <c:axId val="-1546344992"/>
        <c:axId val="-1546337776"/>
      </c:scatterChart>
      <c:valAx>
        <c:axId val="-1546344992"/>
        <c:scaling>
          <c:orientation val="minMax"/>
          <c:max val="50.0"/>
        </c:scaling>
        <c:delete val="0"/>
        <c:axPos val="b"/>
        <c:title>
          <c:tx>
            <c:rich>
              <a:bodyPr/>
              <a:lstStyle/>
              <a:p>
                <a:pPr>
                  <a:defRPr sz="1450" b="1" i="0" u="none" strike="noStrike" baseline="0">
                    <a:solidFill>
                      <a:srgbClr val="000000"/>
                    </a:solidFill>
                    <a:latin typeface="Geneva"/>
                    <a:ea typeface="Geneva"/>
                    <a:cs typeface="Geneva"/>
                  </a:defRPr>
                </a:pPr>
                <a:r>
                  <a:rPr lang="en-US"/>
                  <a:t>TIME</a:t>
                </a:r>
              </a:p>
            </c:rich>
          </c:tx>
          <c:layout>
            <c:manualLayout>
              <c:xMode val="edge"/>
              <c:yMode val="edge"/>
              <c:x val="0.507058571903864"/>
              <c:y val="0.85241132358455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Geneva"/>
                <a:ea typeface="Geneva"/>
                <a:cs typeface="Geneva"/>
              </a:defRPr>
            </a:pPr>
            <a:endParaRPr lang="en-US"/>
          </a:p>
        </c:txPr>
        <c:crossAx val="-1546337776"/>
        <c:crosses val="autoZero"/>
        <c:crossBetween val="midCat"/>
      </c:valAx>
      <c:valAx>
        <c:axId val="-1546337776"/>
        <c:scaling>
          <c:orientation val="minMax"/>
        </c:scaling>
        <c:delete val="0"/>
        <c:axPos val="l"/>
        <c:majorGridlines>
          <c:spPr>
            <a:ln w="3175">
              <a:solidFill>
                <a:srgbClr val="FFFFFF"/>
              </a:solidFill>
              <a:prstDash val="solid"/>
            </a:ln>
          </c:spPr>
        </c:majorGridlines>
        <c:title>
          <c:tx>
            <c:rich>
              <a:bodyPr/>
              <a:lstStyle/>
              <a:p>
                <a:pPr>
                  <a:defRPr sz="1450" b="1" i="0" u="none" strike="noStrike" baseline="0">
                    <a:solidFill>
                      <a:srgbClr val="000000"/>
                    </a:solidFill>
                    <a:latin typeface="Geneva"/>
                    <a:ea typeface="Geneva"/>
                    <a:cs typeface="Geneva"/>
                  </a:defRPr>
                </a:pPr>
                <a:r>
                  <a:rPr lang="en-US"/>
                  <a:t>POULATION SIZE</a:t>
                </a:r>
              </a:p>
            </c:rich>
          </c:tx>
          <c:layout>
            <c:manualLayout>
              <c:xMode val="edge"/>
              <c:yMode val="edge"/>
              <c:x val="0.00804860660023131"/>
              <c:y val="0.18572103487064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Geneva"/>
                <a:ea typeface="Geneva"/>
                <a:cs typeface="Geneva"/>
              </a:defRPr>
            </a:pPr>
            <a:endParaRPr lang="en-US"/>
          </a:p>
        </c:txPr>
        <c:crossAx val="-1546344992"/>
        <c:crosses val="autoZero"/>
        <c:crossBetween val="midCat"/>
      </c:valAx>
      <c:spPr>
        <a:solidFill>
          <a:srgbClr val="FFFFFF"/>
        </a:solidFill>
        <a:ln w="12700">
          <a:solidFill>
            <a:srgbClr val="000000"/>
          </a:solidFill>
          <a:prstDash val="solid"/>
        </a:ln>
      </c:spPr>
    </c:plotArea>
    <c:plotVisOnly val="1"/>
    <c:dispBlanksAs val="gap"/>
    <c:showDLblsOverMax val="0"/>
  </c:chart>
  <c:spPr>
    <a:solidFill>
      <a:srgbClr val="A6CAF0"/>
    </a:solidFill>
    <a:ln w="12700">
      <a:solidFill>
        <a:srgbClr val="000000"/>
      </a:solidFill>
      <a:prstDash val="solid"/>
    </a:ln>
  </c:spPr>
  <c:txPr>
    <a:bodyPr/>
    <a:lstStyle/>
    <a:p>
      <a:pPr>
        <a:defRPr sz="850" b="0" i="0" u="none" strike="noStrike" baseline="0">
          <a:solidFill>
            <a:srgbClr val="000000"/>
          </a:solidFill>
          <a:latin typeface="Geneva"/>
          <a:ea typeface="Geneva"/>
          <a:cs typeface="Geneva"/>
        </a:defRPr>
      </a:pPr>
      <a:endParaRPr lang="en-US"/>
    </a:p>
  </c:txPr>
  <c:printSettings>
    <c:headerFooter/>
    <c:pageMargins b="0.75" l="0.7" r="0.7" t="0.75"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Geneva"/>
                <a:ea typeface="Geneva"/>
                <a:cs typeface="Geneva"/>
              </a:defRPr>
            </a:pPr>
            <a:r>
              <a:rPr lang="en-US" sz="1400"/>
              <a:t>STRANGE ATTRACTOR: A SIGNATURE OF CHAOS</a:t>
            </a:r>
          </a:p>
        </c:rich>
      </c:tx>
      <c:layout>
        <c:manualLayout>
          <c:xMode val="edge"/>
          <c:yMode val="edge"/>
          <c:x val="0.0843157720039093"/>
          <c:y val="0.0148198896397793"/>
        </c:manualLayout>
      </c:layout>
      <c:overlay val="0"/>
      <c:spPr>
        <a:noFill/>
        <a:ln w="25400">
          <a:noFill/>
        </a:ln>
      </c:spPr>
    </c:title>
    <c:autoTitleDeleted val="0"/>
    <c:plotArea>
      <c:layout>
        <c:manualLayout>
          <c:layoutTarget val="inner"/>
          <c:xMode val="edge"/>
          <c:yMode val="edge"/>
          <c:x val="0.173307483356683"/>
          <c:y val="0.165834842395065"/>
          <c:w val="0.66512601720673"/>
          <c:h val="0.603035790527509"/>
        </c:manualLayout>
      </c:layout>
      <c:scatterChart>
        <c:scatterStyle val="lineMarker"/>
        <c:varyColors val="0"/>
        <c:ser>
          <c:idx val="0"/>
          <c:order val="0"/>
          <c:spPr>
            <a:ln w="12700">
              <a:solidFill>
                <a:srgbClr val="000000"/>
              </a:solidFill>
              <a:prstDash val="solid"/>
            </a:ln>
          </c:spPr>
          <c:marker>
            <c:symbol val="square"/>
            <c:size val="5"/>
            <c:spPr>
              <a:solidFill>
                <a:srgbClr val="DD0806"/>
              </a:solidFill>
              <a:ln>
                <a:solidFill>
                  <a:srgbClr val="000000"/>
                </a:solidFill>
                <a:prstDash val="solid"/>
              </a:ln>
            </c:spPr>
          </c:marker>
          <c:xVal>
            <c:numRef>
              <c:f>'Ex 11'!$N$15:$BJ$15</c:f>
              <c:numCache>
                <c:formatCode>General</c:formatCode>
                <c:ptCount val="49"/>
                <c:pt idx="0">
                  <c:v>10.0</c:v>
                </c:pt>
                <c:pt idx="1">
                  <c:v>39.7</c:v>
                </c:pt>
                <c:pt idx="2">
                  <c:v>154.07173</c:v>
                </c:pt>
                <c:pt idx="3">
                  <c:v>545.0726260444213</c:v>
                </c:pt>
                <c:pt idx="4">
                  <c:v>1288.978001188801</c:v>
                </c:pt>
                <c:pt idx="5">
                  <c:v>171.5191421091756</c:v>
                </c:pt>
                <c:pt idx="6">
                  <c:v>597.8201201070997</c:v>
                </c:pt>
                <c:pt idx="7">
                  <c:v>1319.113792413797</c:v>
                </c:pt>
                <c:pt idx="8">
                  <c:v>56.27157764625645</c:v>
                </c:pt>
                <c:pt idx="9">
                  <c:v>215.5868392326298</c:v>
                </c:pt>
                <c:pt idx="10">
                  <c:v>722.9143011795717</c:v>
                </c:pt>
                <c:pt idx="11">
                  <c:v>1323.841944168441</c:v>
                </c:pt>
                <c:pt idx="12">
                  <c:v>37.69529725472921</c:v>
                </c:pt>
                <c:pt idx="13">
                  <c:v>146.5183827135497</c:v>
                </c:pt>
                <c:pt idx="14">
                  <c:v>521.670621435216</c:v>
                </c:pt>
                <c:pt idx="15">
                  <c:v>1270.261773935051</c:v>
                </c:pt>
                <c:pt idx="16">
                  <c:v>240.3521727783368</c:v>
                </c:pt>
                <c:pt idx="17">
                  <c:v>788.1011902355448</c:v>
                </c:pt>
                <c:pt idx="18">
                  <c:v>1289.094302790132</c:v>
                </c:pt>
                <c:pt idx="19">
                  <c:v>171.0848467025992</c:v>
                </c:pt>
                <c:pt idx="20">
                  <c:v>596.529312496641</c:v>
                </c:pt>
                <c:pt idx="21">
                  <c:v>1318.575587983418</c:v>
                </c:pt>
                <c:pt idx="22">
                  <c:v>58.37760825622081</c:v>
                </c:pt>
                <c:pt idx="23">
                  <c:v>223.2865975877329</c:v>
                </c:pt>
                <c:pt idx="24">
                  <c:v>743.575676364013</c:v>
                </c:pt>
                <c:pt idx="25">
                  <c:v>1315.588346015454</c:v>
                </c:pt>
                <c:pt idx="26">
                  <c:v>70.0352955467838</c:v>
                </c:pt>
                <c:pt idx="27">
                  <c:v>265.4263543201591</c:v>
                </c:pt>
                <c:pt idx="28">
                  <c:v>850.3519685775645</c:v>
                </c:pt>
                <c:pt idx="29">
                  <c:v>1232.11246291904</c:v>
                </c:pt>
                <c:pt idx="30">
                  <c:v>374.1464878348915</c:v>
                </c:pt>
                <c:pt idx="31">
                  <c:v>1076.629168262012</c:v>
                </c:pt>
                <c:pt idx="32">
                  <c:v>829.1255751903923</c:v>
                </c:pt>
                <c:pt idx="33">
                  <c:v>1254.154642457172</c:v>
                </c:pt>
                <c:pt idx="34">
                  <c:v>297.9069682380552</c:v>
                </c:pt>
                <c:pt idx="35">
                  <c:v>925.382187777852</c:v>
                </c:pt>
                <c:pt idx="36">
                  <c:v>1132.532170741837</c:v>
                </c:pt>
                <c:pt idx="37">
                  <c:v>682.2413296716963</c:v>
                </c:pt>
                <c:pt idx="38">
                  <c:v>1332.605622950173</c:v>
                </c:pt>
                <c:pt idx="39">
                  <c:v>2.909252845437777</c:v>
                </c:pt>
                <c:pt idx="40">
                  <c:v>11.61162012539505</c:v>
                </c:pt>
                <c:pt idx="41">
                  <c:v>46.04199133577074</c:v>
                </c:pt>
                <c:pt idx="42">
                  <c:v>177.8083704445934</c:v>
                </c:pt>
                <c:pt idx="43">
                  <c:v>616.3860319778883</c:v>
                </c:pt>
                <c:pt idx="44">
                  <c:v>1325.748906659214</c:v>
                </c:pt>
                <c:pt idx="45">
                  <c:v>30.16513611255095</c:v>
                </c:pt>
                <c:pt idx="46">
                  <c:v>117.9307381401376</c:v>
                </c:pt>
                <c:pt idx="47">
                  <c:v>429.9999755657174</c:v>
                </c:pt>
                <c:pt idx="48">
                  <c:v>1165.299965303317</c:v>
                </c:pt>
              </c:numCache>
            </c:numRef>
          </c:xVal>
          <c:yVal>
            <c:numRef>
              <c:f>'Ex 11'!$N$16:$BJ$16</c:f>
              <c:numCache>
                <c:formatCode>General</c:formatCode>
                <c:ptCount val="49"/>
                <c:pt idx="0">
                  <c:v>39.7</c:v>
                </c:pt>
                <c:pt idx="1">
                  <c:v>154.07173</c:v>
                </c:pt>
                <c:pt idx="2">
                  <c:v>545.0726260444213</c:v>
                </c:pt>
                <c:pt idx="3">
                  <c:v>1288.978001188801</c:v>
                </c:pt>
                <c:pt idx="4">
                  <c:v>171.5191421091756</c:v>
                </c:pt>
                <c:pt idx="5">
                  <c:v>597.8201201070997</c:v>
                </c:pt>
                <c:pt idx="6">
                  <c:v>1319.113792413797</c:v>
                </c:pt>
                <c:pt idx="7">
                  <c:v>56.27157764625645</c:v>
                </c:pt>
                <c:pt idx="8">
                  <c:v>215.5868392326298</c:v>
                </c:pt>
                <c:pt idx="9">
                  <c:v>722.9143011795717</c:v>
                </c:pt>
                <c:pt idx="10">
                  <c:v>1323.841944168441</c:v>
                </c:pt>
                <c:pt idx="11">
                  <c:v>37.69529725472921</c:v>
                </c:pt>
                <c:pt idx="12">
                  <c:v>146.5183827135497</c:v>
                </c:pt>
                <c:pt idx="13">
                  <c:v>521.670621435216</c:v>
                </c:pt>
                <c:pt idx="14">
                  <c:v>1270.261773935051</c:v>
                </c:pt>
                <c:pt idx="15">
                  <c:v>240.3521727783368</c:v>
                </c:pt>
                <c:pt idx="16">
                  <c:v>788.1011902355448</c:v>
                </c:pt>
                <c:pt idx="17">
                  <c:v>1289.094302790132</c:v>
                </c:pt>
                <c:pt idx="18">
                  <c:v>171.0848467025992</c:v>
                </c:pt>
                <c:pt idx="19">
                  <c:v>596.529312496641</c:v>
                </c:pt>
                <c:pt idx="20">
                  <c:v>1318.575587983418</c:v>
                </c:pt>
                <c:pt idx="21">
                  <c:v>58.37760825622081</c:v>
                </c:pt>
                <c:pt idx="22">
                  <c:v>223.2865975877329</c:v>
                </c:pt>
                <c:pt idx="23">
                  <c:v>743.575676364013</c:v>
                </c:pt>
                <c:pt idx="24">
                  <c:v>1315.588346015454</c:v>
                </c:pt>
                <c:pt idx="25">
                  <c:v>70.0352955467838</c:v>
                </c:pt>
                <c:pt idx="26">
                  <c:v>265.4263543201591</c:v>
                </c:pt>
                <c:pt idx="27">
                  <c:v>850.3519685775645</c:v>
                </c:pt>
                <c:pt idx="28">
                  <c:v>1232.11246291904</c:v>
                </c:pt>
                <c:pt idx="29">
                  <c:v>374.1464878348915</c:v>
                </c:pt>
                <c:pt idx="30">
                  <c:v>1076.629168262012</c:v>
                </c:pt>
                <c:pt idx="31">
                  <c:v>829.1255751903923</c:v>
                </c:pt>
                <c:pt idx="32">
                  <c:v>1254.154642457172</c:v>
                </c:pt>
                <c:pt idx="33">
                  <c:v>297.9069682380552</c:v>
                </c:pt>
                <c:pt idx="34">
                  <c:v>925.382187777852</c:v>
                </c:pt>
                <c:pt idx="35">
                  <c:v>1132.532170741837</c:v>
                </c:pt>
                <c:pt idx="36">
                  <c:v>682.2413296716963</c:v>
                </c:pt>
                <c:pt idx="37">
                  <c:v>1332.605622950173</c:v>
                </c:pt>
                <c:pt idx="38">
                  <c:v>2.909252845437777</c:v>
                </c:pt>
                <c:pt idx="39">
                  <c:v>11.61162012539505</c:v>
                </c:pt>
                <c:pt idx="40">
                  <c:v>46.04199133577074</c:v>
                </c:pt>
                <c:pt idx="41">
                  <c:v>177.8083704445934</c:v>
                </c:pt>
                <c:pt idx="42">
                  <c:v>616.3860319778883</c:v>
                </c:pt>
                <c:pt idx="43">
                  <c:v>1325.748906659214</c:v>
                </c:pt>
                <c:pt idx="44">
                  <c:v>30.16513611255095</c:v>
                </c:pt>
                <c:pt idx="45">
                  <c:v>117.9307381401376</c:v>
                </c:pt>
                <c:pt idx="46">
                  <c:v>429.9999755657174</c:v>
                </c:pt>
                <c:pt idx="47">
                  <c:v>1165.299965303317</c:v>
                </c:pt>
                <c:pt idx="48">
                  <c:v>587.4278338055321</c:v>
                </c:pt>
              </c:numCache>
            </c:numRef>
          </c:yVal>
          <c:smooth val="0"/>
        </c:ser>
        <c:dLbls>
          <c:showLegendKey val="0"/>
          <c:showVal val="0"/>
          <c:showCatName val="0"/>
          <c:showSerName val="0"/>
          <c:showPercent val="0"/>
          <c:showBubbleSize val="0"/>
        </c:dLbls>
        <c:axId val="-1546260912"/>
        <c:axId val="-1546253696"/>
      </c:scatterChart>
      <c:valAx>
        <c:axId val="-1546260912"/>
        <c:scaling>
          <c:orientation val="minMax"/>
        </c:scaling>
        <c:delete val="0"/>
        <c:axPos val="b"/>
        <c:title>
          <c:tx>
            <c:rich>
              <a:bodyPr/>
              <a:lstStyle/>
              <a:p>
                <a:pPr>
                  <a:defRPr sz="1475" b="1" i="0" u="none" strike="noStrike" baseline="0">
                    <a:solidFill>
                      <a:srgbClr val="000000"/>
                    </a:solidFill>
                    <a:latin typeface="Geneva"/>
                    <a:ea typeface="Geneva"/>
                    <a:cs typeface="Geneva"/>
                  </a:defRPr>
                </a:pPr>
                <a:r>
                  <a:rPr lang="cs-CZ"/>
                  <a:t>N (t)</a:t>
                </a:r>
              </a:p>
            </c:rich>
          </c:tx>
          <c:layout>
            <c:manualLayout>
              <c:xMode val="edge"/>
              <c:yMode val="edge"/>
              <c:x val="0.459030592487414"/>
              <c:y val="0.844249990108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Geneva"/>
                <a:ea typeface="Geneva"/>
                <a:cs typeface="Geneva"/>
              </a:defRPr>
            </a:pPr>
            <a:endParaRPr lang="en-US"/>
          </a:p>
        </c:txPr>
        <c:crossAx val="-1546253696"/>
        <c:crosses val="autoZero"/>
        <c:crossBetween val="midCat"/>
      </c:valAx>
      <c:valAx>
        <c:axId val="-1546253696"/>
        <c:scaling>
          <c:orientation val="minMax"/>
        </c:scaling>
        <c:delete val="0"/>
        <c:axPos val="l"/>
        <c:majorGridlines>
          <c:spPr>
            <a:ln w="3175">
              <a:solidFill>
                <a:srgbClr val="FFFFFF"/>
              </a:solidFill>
              <a:prstDash val="solid"/>
            </a:ln>
          </c:spPr>
        </c:majorGridlines>
        <c:title>
          <c:tx>
            <c:rich>
              <a:bodyPr/>
              <a:lstStyle/>
              <a:p>
                <a:pPr>
                  <a:defRPr sz="1475" b="1" i="0" u="none" strike="noStrike" baseline="0">
                    <a:solidFill>
                      <a:srgbClr val="000000"/>
                    </a:solidFill>
                    <a:latin typeface="Geneva"/>
                    <a:ea typeface="Geneva"/>
                    <a:cs typeface="Geneva"/>
                  </a:defRPr>
                </a:pPr>
                <a:r>
                  <a:rPr lang="is-IS"/>
                  <a:t>N (t+1)</a:t>
                </a:r>
              </a:p>
            </c:rich>
          </c:tx>
          <c:layout>
            <c:manualLayout>
              <c:xMode val="edge"/>
              <c:yMode val="edge"/>
              <c:x val="0.023419941359789"/>
              <c:y val="0.31659359791081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Geneva"/>
                <a:ea typeface="Geneva"/>
                <a:cs typeface="Geneva"/>
              </a:defRPr>
            </a:pPr>
            <a:endParaRPr lang="en-US"/>
          </a:p>
        </c:txPr>
        <c:crossAx val="-1546260912"/>
        <c:crosses val="autoZero"/>
        <c:crossBetween val="midCat"/>
      </c:valAx>
      <c:spPr>
        <a:solidFill>
          <a:srgbClr val="FFFFFF"/>
        </a:solidFill>
        <a:ln w="12700">
          <a:solidFill>
            <a:srgbClr val="000000"/>
          </a:solidFill>
          <a:prstDash val="solid"/>
        </a:ln>
      </c:spPr>
    </c:plotArea>
    <c:legend>
      <c:legendPos val="r"/>
      <c:layout>
        <c:manualLayout>
          <c:xMode val="edge"/>
          <c:yMode val="edge"/>
          <c:x val="0.976611038374302"/>
          <c:y val="0.974908004589878"/>
          <c:w val="0.0140518910546008"/>
          <c:h val="0.0100506469354649"/>
        </c:manualLayout>
      </c:layout>
      <c:overlay val="0"/>
      <c:spPr>
        <a:solidFill>
          <a:srgbClr val="FFFFFF"/>
        </a:solidFill>
        <a:ln w="25400">
          <a:noFill/>
        </a:ln>
      </c:spPr>
      <c:txPr>
        <a:bodyPr/>
        <a:lstStyle/>
        <a:p>
          <a:pPr>
            <a:defRPr sz="755" b="0" i="0" u="none" strike="noStrike" baseline="0">
              <a:solidFill>
                <a:srgbClr val="000000"/>
              </a:solidFill>
              <a:latin typeface="Geneva"/>
              <a:ea typeface="Geneva"/>
              <a:cs typeface="Geneva"/>
            </a:defRPr>
          </a:pPr>
          <a:endParaRPr lang="en-US"/>
        </a:p>
      </c:txPr>
    </c:legend>
    <c:plotVisOnly val="1"/>
    <c:dispBlanksAs val="gap"/>
    <c:showDLblsOverMax val="0"/>
  </c:chart>
  <c:spPr>
    <a:solidFill>
      <a:srgbClr val="A6CAF0"/>
    </a:solidFill>
    <a:ln w="3175">
      <a:solidFill>
        <a:srgbClr val="000000"/>
      </a:solidFill>
      <a:prstDash val="solid"/>
    </a:ln>
  </c:spPr>
  <c:txPr>
    <a:bodyPr/>
    <a:lstStyle/>
    <a:p>
      <a:pPr>
        <a:defRPr sz="800" b="0" i="0" u="none" strike="noStrike" baseline="0">
          <a:solidFill>
            <a:srgbClr val="000000"/>
          </a:solidFill>
          <a:latin typeface="Geneva"/>
          <a:ea typeface="Geneva"/>
          <a:cs typeface="Geneva"/>
        </a:defRPr>
      </a:pPr>
      <a:endParaRPr lang="en-US"/>
    </a:p>
  </c:txPr>
  <c:printSettings>
    <c:headerFooter/>
    <c:pageMargins b="0.75" l="0.7" r="0.7" t="0.75"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Geneva"/>
                <a:ea typeface="Geneva"/>
                <a:cs typeface="Geneva"/>
              </a:defRPr>
            </a:pPr>
            <a:r>
              <a:rPr lang="en-US" sz="1600"/>
              <a:t>POPULATION SIZE OVER TIME</a:t>
            </a:r>
          </a:p>
        </c:rich>
      </c:tx>
      <c:layout>
        <c:manualLayout>
          <c:xMode val="edge"/>
          <c:yMode val="edge"/>
          <c:x val="0.295907042397238"/>
          <c:y val="0.0350010807472595"/>
        </c:manualLayout>
      </c:layout>
      <c:overlay val="0"/>
      <c:spPr>
        <a:noFill/>
        <a:ln w="25400">
          <a:noFill/>
        </a:ln>
      </c:spPr>
    </c:title>
    <c:autoTitleDeleted val="0"/>
    <c:plotArea>
      <c:layout>
        <c:manualLayout>
          <c:layoutTarget val="inner"/>
          <c:xMode val="edge"/>
          <c:yMode val="edge"/>
          <c:x val="0.131753697953002"/>
          <c:y val="0.21500762775779"/>
          <c:w val="0.829400328097588"/>
          <c:h val="0.535018980699617"/>
        </c:manualLayout>
      </c:layout>
      <c:scatterChart>
        <c:scatterStyle val="lineMarker"/>
        <c:varyColors val="0"/>
        <c:ser>
          <c:idx val="0"/>
          <c:order val="0"/>
          <c:spPr>
            <a:ln w="12700">
              <a:solidFill>
                <a:srgbClr val="000000"/>
              </a:solidFill>
              <a:prstDash val="solid"/>
            </a:ln>
          </c:spPr>
          <c:marker>
            <c:symbol val="square"/>
            <c:size val="5"/>
            <c:spPr>
              <a:solidFill>
                <a:srgbClr val="DD0806"/>
              </a:solidFill>
              <a:ln>
                <a:solidFill>
                  <a:srgbClr val="000000"/>
                </a:solidFill>
                <a:prstDash val="solid"/>
              </a:ln>
            </c:spPr>
          </c:marker>
          <c:xVal>
            <c:numRef>
              <c:f>'Ex 11'!$N$13:$BK$13</c:f>
              <c:numCache>
                <c:formatCode>General</c:formatCode>
                <c:ptCount val="5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pt idx="31">
                  <c:v>32.0</c:v>
                </c:pt>
                <c:pt idx="32">
                  <c:v>33.0</c:v>
                </c:pt>
                <c:pt idx="33">
                  <c:v>34.0</c:v>
                </c:pt>
                <c:pt idx="34">
                  <c:v>35.0</c:v>
                </c:pt>
                <c:pt idx="35">
                  <c:v>36.0</c:v>
                </c:pt>
                <c:pt idx="36">
                  <c:v>37.0</c:v>
                </c:pt>
                <c:pt idx="37">
                  <c:v>38.0</c:v>
                </c:pt>
                <c:pt idx="38">
                  <c:v>39.0</c:v>
                </c:pt>
                <c:pt idx="39">
                  <c:v>40.0</c:v>
                </c:pt>
                <c:pt idx="40">
                  <c:v>41.0</c:v>
                </c:pt>
                <c:pt idx="41">
                  <c:v>42.0</c:v>
                </c:pt>
                <c:pt idx="42">
                  <c:v>43.0</c:v>
                </c:pt>
                <c:pt idx="43">
                  <c:v>44.0</c:v>
                </c:pt>
                <c:pt idx="44">
                  <c:v>45.0</c:v>
                </c:pt>
                <c:pt idx="45">
                  <c:v>46.0</c:v>
                </c:pt>
                <c:pt idx="46">
                  <c:v>47.0</c:v>
                </c:pt>
                <c:pt idx="47">
                  <c:v>48.0</c:v>
                </c:pt>
                <c:pt idx="48">
                  <c:v>49.0</c:v>
                </c:pt>
                <c:pt idx="49">
                  <c:v>50.0</c:v>
                </c:pt>
              </c:numCache>
            </c:numRef>
          </c:xVal>
          <c:yVal>
            <c:numRef>
              <c:f>'Ex 11'!$N$14:$BK$14</c:f>
              <c:numCache>
                <c:formatCode>General</c:formatCode>
                <c:ptCount val="50"/>
                <c:pt idx="0">
                  <c:v>10.0</c:v>
                </c:pt>
                <c:pt idx="1">
                  <c:v>39.7</c:v>
                </c:pt>
                <c:pt idx="2">
                  <c:v>154.07173</c:v>
                </c:pt>
                <c:pt idx="3">
                  <c:v>545.0726260444213</c:v>
                </c:pt>
                <c:pt idx="4">
                  <c:v>1288.978001188801</c:v>
                </c:pt>
                <c:pt idx="5">
                  <c:v>171.5191421091756</c:v>
                </c:pt>
                <c:pt idx="6">
                  <c:v>597.8201201070997</c:v>
                </c:pt>
                <c:pt idx="7">
                  <c:v>1319.113792413797</c:v>
                </c:pt>
                <c:pt idx="8">
                  <c:v>56.27157764625645</c:v>
                </c:pt>
                <c:pt idx="9">
                  <c:v>215.5868392326298</c:v>
                </c:pt>
                <c:pt idx="10">
                  <c:v>722.9143011795717</c:v>
                </c:pt>
                <c:pt idx="11">
                  <c:v>1323.841944168441</c:v>
                </c:pt>
                <c:pt idx="12">
                  <c:v>37.69529725472921</c:v>
                </c:pt>
                <c:pt idx="13">
                  <c:v>146.5183827135497</c:v>
                </c:pt>
                <c:pt idx="14">
                  <c:v>521.670621435216</c:v>
                </c:pt>
                <c:pt idx="15">
                  <c:v>1270.261773935051</c:v>
                </c:pt>
                <c:pt idx="16">
                  <c:v>240.3521727783368</c:v>
                </c:pt>
                <c:pt idx="17">
                  <c:v>788.1011902355448</c:v>
                </c:pt>
                <c:pt idx="18">
                  <c:v>1289.094302790132</c:v>
                </c:pt>
                <c:pt idx="19">
                  <c:v>171.0848467025992</c:v>
                </c:pt>
                <c:pt idx="20">
                  <c:v>596.529312496641</c:v>
                </c:pt>
                <c:pt idx="21">
                  <c:v>1318.575587983418</c:v>
                </c:pt>
                <c:pt idx="22">
                  <c:v>58.37760825622081</c:v>
                </c:pt>
                <c:pt idx="23">
                  <c:v>223.2865975877329</c:v>
                </c:pt>
                <c:pt idx="24">
                  <c:v>743.575676364013</c:v>
                </c:pt>
                <c:pt idx="25">
                  <c:v>1315.588346015454</c:v>
                </c:pt>
                <c:pt idx="26">
                  <c:v>70.0352955467838</c:v>
                </c:pt>
                <c:pt idx="27">
                  <c:v>265.4263543201591</c:v>
                </c:pt>
                <c:pt idx="28">
                  <c:v>850.3519685775645</c:v>
                </c:pt>
                <c:pt idx="29">
                  <c:v>1232.11246291904</c:v>
                </c:pt>
                <c:pt idx="30">
                  <c:v>374.1464878348915</c:v>
                </c:pt>
                <c:pt idx="31">
                  <c:v>1076.629168262012</c:v>
                </c:pt>
                <c:pt idx="32">
                  <c:v>829.1255751903923</c:v>
                </c:pt>
                <c:pt idx="33">
                  <c:v>1254.154642457172</c:v>
                </c:pt>
                <c:pt idx="34">
                  <c:v>297.9069682380552</c:v>
                </c:pt>
                <c:pt idx="35">
                  <c:v>925.382187777852</c:v>
                </c:pt>
                <c:pt idx="36">
                  <c:v>1132.532170741837</c:v>
                </c:pt>
                <c:pt idx="37">
                  <c:v>682.2413296716963</c:v>
                </c:pt>
                <c:pt idx="38">
                  <c:v>1332.605622950173</c:v>
                </c:pt>
                <c:pt idx="39">
                  <c:v>2.909252845437777</c:v>
                </c:pt>
                <c:pt idx="40">
                  <c:v>11.61162012539505</c:v>
                </c:pt>
                <c:pt idx="41">
                  <c:v>46.04199133577074</c:v>
                </c:pt>
                <c:pt idx="42">
                  <c:v>177.8083704445934</c:v>
                </c:pt>
                <c:pt idx="43">
                  <c:v>616.3860319778883</c:v>
                </c:pt>
                <c:pt idx="44">
                  <c:v>1325.748906659214</c:v>
                </c:pt>
                <c:pt idx="45">
                  <c:v>30.16513611255095</c:v>
                </c:pt>
                <c:pt idx="46">
                  <c:v>117.9307381401376</c:v>
                </c:pt>
                <c:pt idx="47">
                  <c:v>429.9999755657174</c:v>
                </c:pt>
                <c:pt idx="48">
                  <c:v>1165.299965303317</c:v>
                </c:pt>
                <c:pt idx="49">
                  <c:v>587.4278338055321</c:v>
                </c:pt>
              </c:numCache>
            </c:numRef>
          </c:yVal>
          <c:smooth val="0"/>
        </c:ser>
        <c:dLbls>
          <c:showLegendKey val="0"/>
          <c:showVal val="0"/>
          <c:showCatName val="0"/>
          <c:showSerName val="0"/>
          <c:showPercent val="0"/>
          <c:showBubbleSize val="0"/>
        </c:dLbls>
        <c:axId val="-1546190288"/>
        <c:axId val="-1546183072"/>
      </c:scatterChart>
      <c:valAx>
        <c:axId val="-1546190288"/>
        <c:scaling>
          <c:orientation val="minMax"/>
        </c:scaling>
        <c:delete val="0"/>
        <c:axPos val="b"/>
        <c:title>
          <c:tx>
            <c:rich>
              <a:bodyPr/>
              <a:lstStyle/>
              <a:p>
                <a:pPr>
                  <a:defRPr sz="1025" b="1" i="0" u="none" strike="noStrike" baseline="0">
                    <a:solidFill>
                      <a:srgbClr val="000000"/>
                    </a:solidFill>
                    <a:latin typeface="Geneva"/>
                    <a:ea typeface="Geneva"/>
                    <a:cs typeface="Geneva"/>
                  </a:defRPr>
                </a:pPr>
                <a:r>
                  <a:rPr lang="en-US"/>
                  <a:t>TIME</a:t>
                </a:r>
              </a:p>
            </c:rich>
          </c:tx>
          <c:layout>
            <c:manualLayout>
              <c:xMode val="edge"/>
              <c:yMode val="edge"/>
              <c:x val="0.518375197700719"/>
              <c:y val="0.860030314960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Geneva"/>
                <a:ea typeface="Geneva"/>
                <a:cs typeface="Geneva"/>
              </a:defRPr>
            </a:pPr>
            <a:endParaRPr lang="en-US"/>
          </a:p>
        </c:txPr>
        <c:crossAx val="-1546183072"/>
        <c:crosses val="autoZero"/>
        <c:crossBetween val="midCat"/>
      </c:valAx>
      <c:valAx>
        <c:axId val="-1546183072"/>
        <c:scaling>
          <c:orientation val="minMax"/>
        </c:scaling>
        <c:delete val="0"/>
        <c:axPos val="l"/>
        <c:title>
          <c:tx>
            <c:rich>
              <a:bodyPr/>
              <a:lstStyle/>
              <a:p>
                <a:pPr>
                  <a:defRPr sz="1025" b="1" i="0" u="none" strike="noStrike" baseline="0">
                    <a:solidFill>
                      <a:srgbClr val="000000"/>
                    </a:solidFill>
                    <a:latin typeface="Geneva"/>
                    <a:ea typeface="Geneva"/>
                    <a:cs typeface="Geneva"/>
                  </a:defRPr>
                </a:pPr>
                <a:r>
                  <a:rPr lang="en-US"/>
                  <a:t>POPULATION SIZE</a:t>
                </a:r>
              </a:p>
            </c:rich>
          </c:tx>
          <c:layout>
            <c:manualLayout>
              <c:xMode val="edge"/>
              <c:yMode val="edge"/>
              <c:x val="0.017279127905988"/>
              <c:y val="0.260009055118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Geneva"/>
                <a:ea typeface="Geneva"/>
                <a:cs typeface="Geneva"/>
              </a:defRPr>
            </a:pPr>
            <a:endParaRPr lang="en-US"/>
          </a:p>
        </c:txPr>
        <c:crossAx val="-1546190288"/>
        <c:crosses val="autoZero"/>
        <c:crossBetween val="midCat"/>
      </c:valAx>
      <c:spPr>
        <a:solidFill>
          <a:srgbClr val="FFFFFF"/>
        </a:solidFill>
        <a:ln w="12700">
          <a:solidFill>
            <a:srgbClr val="000000"/>
          </a:solidFill>
          <a:prstDash val="solid"/>
        </a:ln>
      </c:spPr>
    </c:plotArea>
    <c:plotVisOnly val="1"/>
    <c:dispBlanksAs val="gap"/>
    <c:showDLblsOverMax val="0"/>
  </c:chart>
  <c:spPr>
    <a:solidFill>
      <a:srgbClr val="A6CAF0"/>
    </a:solidFill>
    <a:ln w="3175">
      <a:solidFill>
        <a:srgbClr val="000000"/>
      </a:solidFill>
      <a:prstDash val="solid"/>
    </a:ln>
  </c:spPr>
  <c:txPr>
    <a:bodyPr/>
    <a:lstStyle/>
    <a:p>
      <a:pPr>
        <a:defRPr sz="800" b="0" i="0" u="none" strike="noStrike" baseline="0">
          <a:solidFill>
            <a:srgbClr val="000000"/>
          </a:solidFill>
          <a:latin typeface="Geneva"/>
          <a:ea typeface="Geneva"/>
          <a:cs typeface="Geneva"/>
        </a:defRPr>
      </a:pPr>
      <a:endParaRPr lang="en-US"/>
    </a:p>
  </c:txPr>
  <c:printSettings>
    <c:headerFooter/>
    <c:pageMargins b="0.75" l="0.7" r="0.7" t="0.75"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487079200031"/>
          <c:y val="0.0934611893127438"/>
          <c:w val="0.819805293237956"/>
          <c:h val="0.74768951450195"/>
        </c:manualLayout>
      </c:layout>
      <c:scatterChart>
        <c:scatterStyle val="lineMarker"/>
        <c:varyColors val="0"/>
        <c:ser>
          <c:idx val="0"/>
          <c:order val="0"/>
          <c:spPr>
            <a:ln w="12700">
              <a:solidFill>
                <a:srgbClr val="000000"/>
              </a:solidFill>
              <a:prstDash val="solid"/>
            </a:ln>
          </c:spPr>
          <c:marker>
            <c:symbol val="square"/>
            <c:size val="6"/>
            <c:spPr>
              <a:solidFill>
                <a:srgbClr val="DD0806"/>
              </a:solidFill>
              <a:ln>
                <a:solidFill>
                  <a:srgbClr val="000000"/>
                </a:solidFill>
                <a:prstDash val="solid"/>
              </a:ln>
            </c:spPr>
          </c:marker>
          <c:xVal>
            <c:numRef>
              <c:f>'Ex 2'!$C$8:$M$8</c:f>
              <c:numCache>
                <c:formatCode>General</c:formatCode>
                <c:ptCount val="11"/>
              </c:numCache>
            </c:numRef>
          </c:xVal>
          <c:yVal>
            <c:numRef>
              <c:f>'Ex 2'!$C$9:$M$9</c:f>
              <c:numCache>
                <c:formatCode>General</c:formatCode>
                <c:ptCount val="11"/>
              </c:numCache>
            </c:numRef>
          </c:yVal>
          <c:smooth val="0"/>
        </c:ser>
        <c:dLbls>
          <c:showLegendKey val="0"/>
          <c:showVal val="0"/>
          <c:showCatName val="0"/>
          <c:showSerName val="0"/>
          <c:showPercent val="0"/>
          <c:showBubbleSize val="0"/>
        </c:dLbls>
        <c:axId val="-1547789168"/>
        <c:axId val="-1547781952"/>
      </c:scatterChart>
      <c:valAx>
        <c:axId val="-1547789168"/>
        <c:scaling>
          <c:orientation val="minMax"/>
          <c:max val="10.0"/>
        </c:scaling>
        <c:delete val="0"/>
        <c:axPos val="b"/>
        <c:title>
          <c:tx>
            <c:rich>
              <a:bodyPr/>
              <a:lstStyle/>
              <a:p>
                <a:pPr>
                  <a:defRPr sz="1400" b="1" i="0" u="none" strike="noStrike" baseline="0">
                    <a:solidFill>
                      <a:srgbClr val="000000"/>
                    </a:solidFill>
                    <a:latin typeface="Geneva"/>
                    <a:ea typeface="Geneva"/>
                    <a:cs typeface="Geneva"/>
                  </a:defRPr>
                </a:pPr>
                <a:r>
                  <a:rPr lang="en-US" sz="1400"/>
                  <a:t>TIME</a:t>
                </a:r>
              </a:p>
            </c:rich>
          </c:tx>
          <c:layout>
            <c:manualLayout>
              <c:xMode val="edge"/>
              <c:yMode val="edge"/>
              <c:x val="0.492322748118024"/>
              <c:y val="0.883208109500331"/>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eneva"/>
                <a:ea typeface="Geneva"/>
                <a:cs typeface="Geneva"/>
              </a:defRPr>
            </a:pPr>
            <a:endParaRPr lang="en-US"/>
          </a:p>
        </c:txPr>
        <c:crossAx val="-1547781952"/>
        <c:crosses val="autoZero"/>
        <c:crossBetween val="midCat"/>
      </c:valAx>
      <c:valAx>
        <c:axId val="-1547781952"/>
        <c:scaling>
          <c:orientation val="minMax"/>
        </c:scaling>
        <c:delete val="0"/>
        <c:axPos val="l"/>
        <c:title>
          <c:tx>
            <c:rich>
              <a:bodyPr/>
              <a:lstStyle/>
              <a:p>
                <a:pPr>
                  <a:defRPr sz="1400" b="1" i="0" u="none" strike="noStrike" baseline="0">
                    <a:solidFill>
                      <a:srgbClr val="000000"/>
                    </a:solidFill>
                    <a:latin typeface="Geneva"/>
                    <a:ea typeface="Geneva"/>
                    <a:cs typeface="Geneva"/>
                  </a:defRPr>
                </a:pPr>
                <a:r>
                  <a:rPr lang="en-US" sz="1400"/>
                  <a:t>POPN SIZE (N)</a:t>
                </a:r>
              </a:p>
            </c:rich>
          </c:tx>
          <c:layout>
            <c:manualLayout>
              <c:xMode val="edge"/>
              <c:yMode val="edge"/>
              <c:x val="0.0153851345504889"/>
              <c:y val="0.266364338803444"/>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eneva"/>
                <a:ea typeface="Geneva"/>
                <a:cs typeface="Geneva"/>
              </a:defRPr>
            </a:pPr>
            <a:endParaRPr lang="en-US"/>
          </a:p>
        </c:txPr>
        <c:crossAx val="-1547789168"/>
        <c:crosses val="autoZero"/>
        <c:crossBetween val="midCat"/>
      </c:valAx>
      <c:spPr>
        <a:solidFill>
          <a:srgbClr val="FFFFFF"/>
        </a:solidFill>
        <a:ln w="12700">
          <a:solidFill>
            <a:srgbClr val="000000"/>
          </a:solidFill>
          <a:prstDash val="solid"/>
        </a:ln>
      </c:spPr>
    </c:plotArea>
    <c:legend>
      <c:legendPos val="r"/>
      <c:layout>
        <c:manualLayout>
          <c:xMode val="edge"/>
          <c:yMode val="edge"/>
          <c:x val="0.824201090248334"/>
          <c:y val="0.23832585179189"/>
          <c:w val="0.00439577745089592"/>
          <c:h val="0.00934616233718496"/>
        </c:manualLayout>
      </c:layout>
      <c:overlay val="0"/>
      <c:spPr>
        <a:solidFill>
          <a:srgbClr val="FFFFFF"/>
        </a:solidFill>
        <a:ln w="3175">
          <a:solidFill>
            <a:srgbClr val="C0C0C0"/>
          </a:solidFill>
          <a:prstDash val="solid"/>
        </a:ln>
      </c:spPr>
      <c:txPr>
        <a:bodyPr/>
        <a:lstStyle/>
        <a:p>
          <a:pPr>
            <a:defRPr sz="755" b="0" i="0" u="none" strike="noStrike" baseline="0">
              <a:solidFill>
                <a:srgbClr val="C0C0C0"/>
              </a:solidFill>
              <a:latin typeface="Geneva"/>
              <a:ea typeface="Geneva"/>
              <a:cs typeface="Geneva"/>
            </a:defRPr>
          </a:pPr>
          <a:endParaRPr lang="en-US"/>
        </a:p>
      </c:txPr>
    </c:legend>
    <c:plotVisOnly val="1"/>
    <c:dispBlanksAs val="gap"/>
    <c:showDLblsOverMax val="0"/>
  </c:chart>
  <c:spPr>
    <a:solidFill>
      <a:srgbClr val="A6CAF0"/>
    </a:solidFill>
    <a:ln w="3175">
      <a:solidFill>
        <a:srgbClr val="000000"/>
      </a:solidFill>
      <a:prstDash val="solid"/>
    </a:ln>
  </c:spPr>
  <c:txPr>
    <a:bodyPr/>
    <a:lstStyle/>
    <a:p>
      <a:pPr>
        <a:defRPr sz="900" b="0" i="0" u="none" strike="noStrike" baseline="0">
          <a:solidFill>
            <a:srgbClr val="000000"/>
          </a:solidFill>
          <a:latin typeface="Geneva"/>
          <a:ea typeface="Geneva"/>
          <a:cs typeface="Geneva"/>
        </a:defRPr>
      </a:pPr>
      <a:endParaRPr lang="en-US"/>
    </a:p>
  </c:txPr>
  <c:printSettings>
    <c:headerFooter>
      <c:oddHeader>&amp;A</c:oddHeader>
      <c:oddFooter>Page &amp;P</c:oddFooter>
    </c:headerFooter>
    <c:pageMargins b="0.75" l="0.7" r="0.7" t="0.75"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Geneva"/>
                <a:ea typeface="Geneva"/>
                <a:cs typeface="Geneva"/>
              </a:defRPr>
            </a:pPr>
            <a:r>
              <a:rPr lang="en-US"/>
              <a:t>ARITHMETIC SCALE</a:t>
            </a:r>
          </a:p>
        </c:rich>
      </c:tx>
      <c:layout>
        <c:manualLayout>
          <c:xMode val="edge"/>
          <c:yMode val="edge"/>
          <c:x val="0.348530662027155"/>
          <c:y val="0.0423292921718119"/>
        </c:manualLayout>
      </c:layout>
      <c:overlay val="0"/>
      <c:spPr>
        <a:noFill/>
        <a:ln w="25400">
          <a:noFill/>
        </a:ln>
      </c:spPr>
    </c:title>
    <c:autoTitleDeleted val="0"/>
    <c:plotArea>
      <c:layout>
        <c:manualLayout>
          <c:layoutTarget val="inner"/>
          <c:xMode val="edge"/>
          <c:yMode val="edge"/>
          <c:x val="0.154902490759619"/>
          <c:y val="0.169317937955488"/>
          <c:w val="0.806404143072133"/>
          <c:h val="0.619068710649754"/>
        </c:manualLayout>
      </c:layout>
      <c:scatterChart>
        <c:scatterStyle val="lineMarker"/>
        <c:varyColors val="0"/>
        <c:ser>
          <c:idx val="0"/>
          <c:order val="0"/>
          <c:spPr>
            <a:ln w="12700">
              <a:solidFill>
                <a:srgbClr val="000000"/>
              </a:solidFill>
              <a:prstDash val="solid"/>
            </a:ln>
          </c:spPr>
          <c:marker>
            <c:symbol val="square"/>
            <c:size val="6"/>
            <c:spPr>
              <a:solidFill>
                <a:srgbClr val="DD0806"/>
              </a:solidFill>
              <a:ln>
                <a:solidFill>
                  <a:srgbClr val="000000"/>
                </a:solidFill>
                <a:prstDash val="solid"/>
              </a:ln>
            </c:spPr>
          </c:marker>
          <c:xVal>
            <c:numRef>
              <c:f>'Ex 3'!$C$9:$M$9</c:f>
              <c:numCache>
                <c:formatCode>General</c:formatCode>
                <c:ptCount val="11"/>
                <c:pt idx="0">
                  <c:v>0.0</c:v>
                </c:pt>
                <c:pt idx="1">
                  <c:v>1.0</c:v>
                </c:pt>
                <c:pt idx="2">
                  <c:v>2.0</c:v>
                </c:pt>
                <c:pt idx="3">
                  <c:v>3.0</c:v>
                </c:pt>
                <c:pt idx="4">
                  <c:v>4.0</c:v>
                </c:pt>
                <c:pt idx="5">
                  <c:v>5.0</c:v>
                </c:pt>
                <c:pt idx="6">
                  <c:v>6.0</c:v>
                </c:pt>
                <c:pt idx="7">
                  <c:v>7.0</c:v>
                </c:pt>
                <c:pt idx="8">
                  <c:v>8.0</c:v>
                </c:pt>
                <c:pt idx="9">
                  <c:v>9.0</c:v>
                </c:pt>
                <c:pt idx="10">
                  <c:v>10.0</c:v>
                </c:pt>
              </c:numCache>
            </c:numRef>
          </c:xVal>
          <c:yVal>
            <c:numRef>
              <c:f>'Ex 3'!$C$10:$M$10</c:f>
              <c:numCache>
                <c:formatCode>General</c:formatCode>
                <c:ptCount val="11"/>
                <c:pt idx="0">
                  <c:v>10.0</c:v>
                </c:pt>
                <c:pt idx="1">
                  <c:v>10.0</c:v>
                </c:pt>
                <c:pt idx="2">
                  <c:v>10.0</c:v>
                </c:pt>
                <c:pt idx="3">
                  <c:v>10.0</c:v>
                </c:pt>
                <c:pt idx="4">
                  <c:v>10.0</c:v>
                </c:pt>
                <c:pt idx="5">
                  <c:v>10.0</c:v>
                </c:pt>
                <c:pt idx="6">
                  <c:v>10.0</c:v>
                </c:pt>
                <c:pt idx="7">
                  <c:v>10.0</c:v>
                </c:pt>
                <c:pt idx="8">
                  <c:v>10.0</c:v>
                </c:pt>
                <c:pt idx="9">
                  <c:v>10.0</c:v>
                </c:pt>
                <c:pt idx="10">
                  <c:v>10.0</c:v>
                </c:pt>
              </c:numCache>
            </c:numRef>
          </c:yVal>
          <c:smooth val="0"/>
        </c:ser>
        <c:dLbls>
          <c:showLegendKey val="0"/>
          <c:showVal val="0"/>
          <c:showCatName val="0"/>
          <c:showSerName val="0"/>
          <c:showPercent val="0"/>
          <c:showBubbleSize val="0"/>
        </c:dLbls>
        <c:axId val="-1546989312"/>
        <c:axId val="-1546983296"/>
      </c:scatterChart>
      <c:valAx>
        <c:axId val="-1546989312"/>
        <c:scaling>
          <c:orientation val="minMax"/>
          <c:max val="10.0"/>
        </c:scaling>
        <c:delete val="0"/>
        <c:axPos val="b"/>
        <c:title>
          <c:tx>
            <c:rich>
              <a:bodyPr/>
              <a:lstStyle/>
              <a:p>
                <a:pPr>
                  <a:defRPr sz="1200" b="1" i="0" u="none" strike="noStrike" baseline="0">
                    <a:solidFill>
                      <a:srgbClr val="000000"/>
                    </a:solidFill>
                    <a:latin typeface="Geneva"/>
                    <a:ea typeface="Geneva"/>
                    <a:cs typeface="Geneva"/>
                  </a:defRPr>
                </a:pPr>
                <a:r>
                  <a:rPr lang="en-US"/>
                  <a:t>TIME</a:t>
                </a:r>
              </a:p>
            </c:rich>
          </c:tx>
          <c:layout>
            <c:manualLayout>
              <c:xMode val="edge"/>
              <c:yMode val="edge"/>
              <c:x val="0.52393485552347"/>
              <c:y val="0.867754447360747"/>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eneva"/>
                <a:ea typeface="Geneva"/>
                <a:cs typeface="Geneva"/>
              </a:defRPr>
            </a:pPr>
            <a:endParaRPr lang="en-US"/>
          </a:p>
        </c:txPr>
        <c:crossAx val="-1546983296"/>
        <c:crosses val="autoZero"/>
        <c:crossBetween val="midCat"/>
      </c:valAx>
      <c:valAx>
        <c:axId val="-1546983296"/>
        <c:scaling>
          <c:orientation val="minMax"/>
        </c:scaling>
        <c:delete val="0"/>
        <c:axPos val="l"/>
        <c:title>
          <c:tx>
            <c:rich>
              <a:bodyPr/>
              <a:lstStyle/>
              <a:p>
                <a:pPr>
                  <a:defRPr sz="1200" b="1" i="0" u="none" strike="noStrike" baseline="0">
                    <a:solidFill>
                      <a:srgbClr val="000000"/>
                    </a:solidFill>
                    <a:latin typeface="Geneva"/>
                    <a:ea typeface="Geneva"/>
                    <a:cs typeface="Geneva"/>
                  </a:defRPr>
                </a:pPr>
                <a:r>
                  <a:rPr lang="en-US"/>
                  <a:t>N</a:t>
                </a:r>
              </a:p>
            </c:rich>
          </c:tx>
          <c:layout>
            <c:manualLayout>
              <c:xMode val="edge"/>
              <c:yMode val="edge"/>
              <c:x val="0.0159458683837641"/>
              <c:y val="0.444459442569679"/>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eneva"/>
                <a:ea typeface="Geneva"/>
                <a:cs typeface="Geneva"/>
              </a:defRPr>
            </a:pPr>
            <a:endParaRPr lang="en-US"/>
          </a:p>
        </c:txPr>
        <c:crossAx val="-1546989312"/>
        <c:crosses val="autoZero"/>
        <c:crossBetween val="midCat"/>
      </c:valAx>
      <c:spPr>
        <a:solidFill>
          <a:srgbClr val="FFFFFF"/>
        </a:solidFill>
        <a:ln w="12700">
          <a:solidFill>
            <a:srgbClr val="000000"/>
          </a:solidFill>
          <a:prstDash val="solid"/>
        </a:ln>
      </c:spPr>
    </c:plotArea>
    <c:plotVisOnly val="1"/>
    <c:dispBlanksAs val="gap"/>
    <c:showDLblsOverMax val="0"/>
  </c:chart>
  <c:spPr>
    <a:solidFill>
      <a:srgbClr val="A6CAF0"/>
    </a:solidFill>
    <a:ln w="3175">
      <a:solidFill>
        <a:srgbClr val="000000"/>
      </a:solidFill>
      <a:prstDash val="solid"/>
    </a:ln>
  </c:spPr>
  <c:txPr>
    <a:bodyPr/>
    <a:lstStyle/>
    <a:p>
      <a:pPr>
        <a:defRPr sz="900" b="0" i="0" u="none" strike="noStrike" baseline="0">
          <a:solidFill>
            <a:srgbClr val="000000"/>
          </a:solidFill>
          <a:latin typeface="Geneva"/>
          <a:ea typeface="Geneva"/>
          <a:cs typeface="Geneva"/>
        </a:defRPr>
      </a:pPr>
      <a:endParaRPr lang="en-US"/>
    </a:p>
  </c:txPr>
  <c:printSettings>
    <c:headerFooter>
      <c:oddHeader>&amp;A</c:oddHeader>
      <c:oddFooter>Page &amp;P</c:oddFooter>
    </c:headerFooter>
    <c:pageMargins b="0.75" l="0.7" r="0.7" t="0.75"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Geneva"/>
                <a:ea typeface="Geneva"/>
                <a:cs typeface="Geneva"/>
              </a:defRPr>
            </a:pPr>
            <a:r>
              <a:rPr lang="en-US"/>
              <a:t>LOGARITHMIC SCALE</a:t>
            </a:r>
          </a:p>
        </c:rich>
      </c:tx>
      <c:layout>
        <c:manualLayout>
          <c:xMode val="edge"/>
          <c:yMode val="edge"/>
          <c:x val="0.340669723976811"/>
          <c:y val="0.0421069208454206"/>
        </c:manualLayout>
      </c:layout>
      <c:overlay val="0"/>
      <c:spPr>
        <a:noFill/>
        <a:ln w="25400">
          <a:noFill/>
        </a:ln>
      </c:spPr>
    </c:title>
    <c:autoTitleDeleted val="0"/>
    <c:plotArea>
      <c:layout>
        <c:manualLayout>
          <c:layoutTarget val="inner"/>
          <c:xMode val="edge"/>
          <c:yMode val="edge"/>
          <c:x val="0.116487079200031"/>
          <c:y val="0.152636960290653"/>
          <c:w val="0.846179726264378"/>
          <c:h val="0.647391245370702"/>
        </c:manualLayout>
      </c:layout>
      <c:scatterChart>
        <c:scatterStyle val="lineMarker"/>
        <c:varyColors val="0"/>
        <c:ser>
          <c:idx val="0"/>
          <c:order val="0"/>
          <c:spPr>
            <a:ln w="12700">
              <a:solidFill>
                <a:srgbClr val="000000"/>
              </a:solidFill>
              <a:prstDash val="solid"/>
            </a:ln>
          </c:spPr>
          <c:marker>
            <c:symbol val="square"/>
            <c:size val="6"/>
            <c:spPr>
              <a:solidFill>
                <a:srgbClr val="000000"/>
              </a:solidFill>
              <a:ln>
                <a:solidFill>
                  <a:srgbClr val="DD0806"/>
                </a:solidFill>
                <a:prstDash val="solid"/>
              </a:ln>
            </c:spPr>
          </c:marker>
          <c:xVal>
            <c:numRef>
              <c:f>'Ex 3'!$C$9:$M$9</c:f>
              <c:numCache>
                <c:formatCode>General</c:formatCode>
                <c:ptCount val="11"/>
                <c:pt idx="0">
                  <c:v>0.0</c:v>
                </c:pt>
                <c:pt idx="1">
                  <c:v>1.0</c:v>
                </c:pt>
                <c:pt idx="2">
                  <c:v>2.0</c:v>
                </c:pt>
                <c:pt idx="3">
                  <c:v>3.0</c:v>
                </c:pt>
                <c:pt idx="4">
                  <c:v>4.0</c:v>
                </c:pt>
                <c:pt idx="5">
                  <c:v>5.0</c:v>
                </c:pt>
                <c:pt idx="6">
                  <c:v>6.0</c:v>
                </c:pt>
                <c:pt idx="7">
                  <c:v>7.0</c:v>
                </c:pt>
                <c:pt idx="8">
                  <c:v>8.0</c:v>
                </c:pt>
                <c:pt idx="9">
                  <c:v>9.0</c:v>
                </c:pt>
                <c:pt idx="10">
                  <c:v>10.0</c:v>
                </c:pt>
              </c:numCache>
            </c:numRef>
          </c:xVal>
          <c:yVal>
            <c:numRef>
              <c:f>'Ex 3'!$C$11:$M$11</c:f>
              <c:numCache>
                <c:formatCode>0.00</c:formatCode>
                <c:ptCount val="11"/>
                <c:pt idx="0">
                  <c:v>1.0</c:v>
                </c:pt>
                <c:pt idx="1">
                  <c:v>1.0</c:v>
                </c:pt>
                <c:pt idx="2">
                  <c:v>1.0</c:v>
                </c:pt>
                <c:pt idx="3">
                  <c:v>1.0</c:v>
                </c:pt>
                <c:pt idx="4">
                  <c:v>1.0</c:v>
                </c:pt>
                <c:pt idx="5">
                  <c:v>1.0</c:v>
                </c:pt>
                <c:pt idx="6">
                  <c:v>1.0</c:v>
                </c:pt>
                <c:pt idx="7">
                  <c:v>1.0</c:v>
                </c:pt>
                <c:pt idx="8">
                  <c:v>1.0</c:v>
                </c:pt>
                <c:pt idx="9">
                  <c:v>1.0</c:v>
                </c:pt>
                <c:pt idx="10">
                  <c:v>1.0</c:v>
                </c:pt>
              </c:numCache>
            </c:numRef>
          </c:yVal>
          <c:smooth val="0"/>
        </c:ser>
        <c:dLbls>
          <c:showLegendKey val="0"/>
          <c:showVal val="0"/>
          <c:showCatName val="0"/>
          <c:showSerName val="0"/>
          <c:showPercent val="0"/>
          <c:showBubbleSize val="0"/>
        </c:dLbls>
        <c:axId val="-1546933392"/>
        <c:axId val="-1546926176"/>
      </c:scatterChart>
      <c:valAx>
        <c:axId val="-1546933392"/>
        <c:scaling>
          <c:orientation val="minMax"/>
          <c:max val="10.0"/>
        </c:scaling>
        <c:delete val="0"/>
        <c:axPos val="b"/>
        <c:title>
          <c:tx>
            <c:rich>
              <a:bodyPr/>
              <a:lstStyle/>
              <a:p>
                <a:pPr>
                  <a:defRPr sz="1200" b="1" i="0" u="none" strike="noStrike" baseline="0">
                    <a:solidFill>
                      <a:srgbClr val="000000"/>
                    </a:solidFill>
                    <a:latin typeface="Geneva"/>
                    <a:ea typeface="Geneva"/>
                    <a:cs typeface="Geneva"/>
                  </a:defRPr>
                </a:pPr>
                <a:r>
                  <a:rPr lang="en-US"/>
                  <a:t>TIME</a:t>
                </a:r>
              </a:p>
            </c:rich>
          </c:tx>
          <c:layout>
            <c:manualLayout>
              <c:xMode val="edge"/>
              <c:yMode val="edge"/>
              <c:x val="0.505509907415419"/>
              <c:y val="0.868451719850808"/>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eneva"/>
                <a:ea typeface="Geneva"/>
                <a:cs typeface="Geneva"/>
              </a:defRPr>
            </a:pPr>
            <a:endParaRPr lang="en-US"/>
          </a:p>
        </c:txPr>
        <c:crossAx val="-1546926176"/>
        <c:crosses val="autoZero"/>
        <c:crossBetween val="midCat"/>
      </c:valAx>
      <c:valAx>
        <c:axId val="-1546926176"/>
        <c:scaling>
          <c:orientation val="minMax"/>
        </c:scaling>
        <c:delete val="0"/>
        <c:axPos val="l"/>
        <c:title>
          <c:tx>
            <c:rich>
              <a:bodyPr/>
              <a:lstStyle/>
              <a:p>
                <a:pPr>
                  <a:defRPr sz="1200" b="1" i="0" u="none" strike="noStrike" baseline="0">
                    <a:solidFill>
                      <a:srgbClr val="000000"/>
                    </a:solidFill>
                    <a:latin typeface="Geneva"/>
                    <a:ea typeface="Geneva"/>
                    <a:cs typeface="Geneva"/>
                  </a:defRPr>
                </a:pPr>
                <a:r>
                  <a:rPr lang="en-US"/>
                  <a:t>LOG N</a:t>
                </a:r>
              </a:p>
            </c:rich>
          </c:tx>
          <c:layout>
            <c:manualLayout>
              <c:xMode val="edge"/>
              <c:yMode val="edge"/>
              <c:x val="0.0153851345504889"/>
              <c:y val="0.368433899709905"/>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eneva"/>
                <a:ea typeface="Geneva"/>
                <a:cs typeface="Geneva"/>
              </a:defRPr>
            </a:pPr>
            <a:endParaRPr lang="en-US"/>
          </a:p>
        </c:txPr>
        <c:crossAx val="-1546933392"/>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A6CAF0"/>
    </a:solidFill>
    <a:ln w="3175">
      <a:solidFill>
        <a:srgbClr val="000000"/>
      </a:solidFill>
      <a:prstDash val="solid"/>
    </a:ln>
  </c:spPr>
  <c:txPr>
    <a:bodyPr/>
    <a:lstStyle/>
    <a:p>
      <a:pPr>
        <a:defRPr sz="900" b="0" i="0" u="none" strike="noStrike" baseline="0">
          <a:solidFill>
            <a:srgbClr val="000000"/>
          </a:solidFill>
          <a:latin typeface="Geneva"/>
          <a:ea typeface="Geneva"/>
          <a:cs typeface="Geneva"/>
        </a:defRPr>
      </a:pPr>
      <a:endParaRPr lang="en-US"/>
    </a:p>
  </c:txPr>
  <c:printSettings>
    <c:headerFooter>
      <c:oddHeader>&amp;A</c:oddHeader>
      <c:oddFooter>Page &amp;P</c:oddFooter>
    </c:headerFooter>
    <c:pageMargins b="0.75" l="0.7" r="0.7" t="0.75"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Geneva"/>
                <a:ea typeface="Geneva"/>
                <a:cs typeface="Geneva"/>
              </a:defRPr>
            </a:pPr>
            <a:r>
              <a:rPr lang="en-US"/>
              <a:t>STOCHASTIC POPULATION DYNAMICS</a:t>
            </a:r>
          </a:p>
        </c:rich>
      </c:tx>
      <c:overlay val="0"/>
      <c:spPr>
        <a:noFill/>
        <a:ln w="25400">
          <a:noFill/>
        </a:ln>
      </c:spPr>
    </c:title>
    <c:autoTitleDeleted val="0"/>
    <c:plotArea>
      <c:layout/>
      <c:scatterChart>
        <c:scatterStyle val="lineMarker"/>
        <c:varyColors val="0"/>
        <c:ser>
          <c:idx val="0"/>
          <c:order val="0"/>
          <c:spPr>
            <a:ln w="12700">
              <a:solidFill>
                <a:srgbClr val="000000"/>
              </a:solidFill>
              <a:prstDash val="solid"/>
            </a:ln>
          </c:spPr>
          <c:marker>
            <c:symbol val="square"/>
            <c:size val="6"/>
            <c:spPr>
              <a:solidFill>
                <a:srgbClr val="DD0806"/>
              </a:solidFill>
              <a:ln>
                <a:solidFill>
                  <a:srgbClr val="000000"/>
                </a:solidFill>
                <a:prstDash val="solid"/>
              </a:ln>
            </c:spPr>
          </c:marker>
          <c:xVal>
            <c:numRef>
              <c:f>[1]Excercie5!$G$36:$DB$36</c:f>
              <c:numCache>
                <c:formatCode>General</c:formatCode>
                <c:ptCount val="10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pt idx="31">
                  <c:v>32.0</c:v>
                </c:pt>
                <c:pt idx="32">
                  <c:v>33.0</c:v>
                </c:pt>
                <c:pt idx="33">
                  <c:v>34.0</c:v>
                </c:pt>
                <c:pt idx="34">
                  <c:v>35.0</c:v>
                </c:pt>
                <c:pt idx="35">
                  <c:v>36.0</c:v>
                </c:pt>
                <c:pt idx="36">
                  <c:v>37.0</c:v>
                </c:pt>
                <c:pt idx="37">
                  <c:v>38.0</c:v>
                </c:pt>
                <c:pt idx="38">
                  <c:v>39.0</c:v>
                </c:pt>
                <c:pt idx="39">
                  <c:v>40.0</c:v>
                </c:pt>
                <c:pt idx="40">
                  <c:v>41.0</c:v>
                </c:pt>
                <c:pt idx="41">
                  <c:v>42.0</c:v>
                </c:pt>
                <c:pt idx="42">
                  <c:v>43.0</c:v>
                </c:pt>
                <c:pt idx="43">
                  <c:v>44.0</c:v>
                </c:pt>
                <c:pt idx="44">
                  <c:v>45.0</c:v>
                </c:pt>
                <c:pt idx="45">
                  <c:v>46.0</c:v>
                </c:pt>
                <c:pt idx="46">
                  <c:v>47.0</c:v>
                </c:pt>
                <c:pt idx="47">
                  <c:v>48.0</c:v>
                </c:pt>
                <c:pt idx="48">
                  <c:v>49.0</c:v>
                </c:pt>
                <c:pt idx="49">
                  <c:v>50.0</c:v>
                </c:pt>
                <c:pt idx="50">
                  <c:v>51.0</c:v>
                </c:pt>
                <c:pt idx="51">
                  <c:v>52.0</c:v>
                </c:pt>
                <c:pt idx="52">
                  <c:v>53.0</c:v>
                </c:pt>
                <c:pt idx="53">
                  <c:v>54.0</c:v>
                </c:pt>
                <c:pt idx="54">
                  <c:v>55.0</c:v>
                </c:pt>
                <c:pt idx="55">
                  <c:v>56.0</c:v>
                </c:pt>
                <c:pt idx="56">
                  <c:v>57.0</c:v>
                </c:pt>
                <c:pt idx="57">
                  <c:v>58.0</c:v>
                </c:pt>
                <c:pt idx="58">
                  <c:v>59.0</c:v>
                </c:pt>
                <c:pt idx="59">
                  <c:v>60.0</c:v>
                </c:pt>
                <c:pt idx="60">
                  <c:v>61.0</c:v>
                </c:pt>
                <c:pt idx="61">
                  <c:v>62.0</c:v>
                </c:pt>
                <c:pt idx="62">
                  <c:v>63.0</c:v>
                </c:pt>
                <c:pt idx="63">
                  <c:v>64.0</c:v>
                </c:pt>
                <c:pt idx="64">
                  <c:v>65.0</c:v>
                </c:pt>
                <c:pt idx="65">
                  <c:v>66.0</c:v>
                </c:pt>
                <c:pt idx="66">
                  <c:v>67.0</c:v>
                </c:pt>
                <c:pt idx="67">
                  <c:v>68.0</c:v>
                </c:pt>
                <c:pt idx="68">
                  <c:v>69.0</c:v>
                </c:pt>
                <c:pt idx="69">
                  <c:v>70.0</c:v>
                </c:pt>
                <c:pt idx="70">
                  <c:v>71.0</c:v>
                </c:pt>
                <c:pt idx="71">
                  <c:v>72.0</c:v>
                </c:pt>
                <c:pt idx="72">
                  <c:v>73.0</c:v>
                </c:pt>
                <c:pt idx="73">
                  <c:v>74.0</c:v>
                </c:pt>
                <c:pt idx="74">
                  <c:v>75.0</c:v>
                </c:pt>
                <c:pt idx="75">
                  <c:v>76.0</c:v>
                </c:pt>
                <c:pt idx="76">
                  <c:v>77.0</c:v>
                </c:pt>
                <c:pt idx="77">
                  <c:v>78.0</c:v>
                </c:pt>
                <c:pt idx="78">
                  <c:v>79.0</c:v>
                </c:pt>
                <c:pt idx="79">
                  <c:v>80.0</c:v>
                </c:pt>
                <c:pt idx="80">
                  <c:v>81.0</c:v>
                </c:pt>
                <c:pt idx="81">
                  <c:v>82.0</c:v>
                </c:pt>
                <c:pt idx="82">
                  <c:v>83.0</c:v>
                </c:pt>
                <c:pt idx="83">
                  <c:v>84.0</c:v>
                </c:pt>
                <c:pt idx="84">
                  <c:v>85.0</c:v>
                </c:pt>
                <c:pt idx="85">
                  <c:v>86.0</c:v>
                </c:pt>
                <c:pt idx="86">
                  <c:v>87.0</c:v>
                </c:pt>
                <c:pt idx="87">
                  <c:v>88.0</c:v>
                </c:pt>
                <c:pt idx="88">
                  <c:v>89.0</c:v>
                </c:pt>
                <c:pt idx="89">
                  <c:v>90.0</c:v>
                </c:pt>
                <c:pt idx="90">
                  <c:v>91.0</c:v>
                </c:pt>
                <c:pt idx="91">
                  <c:v>92.0</c:v>
                </c:pt>
                <c:pt idx="92">
                  <c:v>93.0</c:v>
                </c:pt>
                <c:pt idx="93">
                  <c:v>94.0</c:v>
                </c:pt>
                <c:pt idx="94">
                  <c:v>95.0</c:v>
                </c:pt>
                <c:pt idx="95">
                  <c:v>96.0</c:v>
                </c:pt>
                <c:pt idx="96">
                  <c:v>97.0</c:v>
                </c:pt>
                <c:pt idx="97">
                  <c:v>98.0</c:v>
                </c:pt>
                <c:pt idx="98">
                  <c:v>99.0</c:v>
                </c:pt>
                <c:pt idx="99">
                  <c:v>100.0</c:v>
                </c:pt>
              </c:numCache>
            </c:numRef>
          </c:xVal>
          <c:yVal>
            <c:numRef>
              <c:f>[1]Excercie5!$G$38:$DB$38</c:f>
              <c:numCache>
                <c:formatCode>General</c:formatCode>
                <c:ptCount val="100"/>
                <c:pt idx="0">
                  <c:v>100.0</c:v>
                </c:pt>
                <c:pt idx="1">
                  <c:v>80.0</c:v>
                </c:pt>
                <c:pt idx="2">
                  <c:v>96.0</c:v>
                </c:pt>
                <c:pt idx="3">
                  <c:v>76.80000000000001</c:v>
                </c:pt>
                <c:pt idx="4">
                  <c:v>61.44000000000001</c:v>
                </c:pt>
                <c:pt idx="5">
                  <c:v>73.72800000000001</c:v>
                </c:pt>
                <c:pt idx="6">
                  <c:v>88.4736</c:v>
                </c:pt>
                <c:pt idx="7">
                  <c:v>106.16832</c:v>
                </c:pt>
                <c:pt idx="8">
                  <c:v>84.934656</c:v>
                </c:pt>
                <c:pt idx="9">
                  <c:v>67.9477248</c:v>
                </c:pt>
                <c:pt idx="10">
                  <c:v>54.35817984000002</c:v>
                </c:pt>
                <c:pt idx="11">
                  <c:v>65.22981580800003</c:v>
                </c:pt>
                <c:pt idx="12">
                  <c:v>52.18385264640002</c:v>
                </c:pt>
                <c:pt idx="13">
                  <c:v>62.62062317568003</c:v>
                </c:pt>
                <c:pt idx="14">
                  <c:v>75.14474781081603</c:v>
                </c:pt>
                <c:pt idx="15">
                  <c:v>60.11579824865282</c:v>
                </c:pt>
                <c:pt idx="16">
                  <c:v>48.09263859892226</c:v>
                </c:pt>
                <c:pt idx="17">
                  <c:v>38.47411087913781</c:v>
                </c:pt>
                <c:pt idx="18">
                  <c:v>30.77928870331025</c:v>
                </c:pt>
                <c:pt idx="19">
                  <c:v>24.6234309626482</c:v>
                </c:pt>
                <c:pt idx="20">
                  <c:v>29.54811715517784</c:v>
                </c:pt>
                <c:pt idx="21">
                  <c:v>35.4577405862134</c:v>
                </c:pt>
                <c:pt idx="22">
                  <c:v>42.54928870345609</c:v>
                </c:pt>
                <c:pt idx="23">
                  <c:v>34.03943096276487</c:v>
                </c:pt>
                <c:pt idx="24">
                  <c:v>27.2315447702119</c:v>
                </c:pt>
                <c:pt idx="25">
                  <c:v>32.67785372425428</c:v>
                </c:pt>
                <c:pt idx="26">
                  <c:v>26.14228297940342</c:v>
                </c:pt>
                <c:pt idx="27">
                  <c:v>20.91382638352274</c:v>
                </c:pt>
                <c:pt idx="28">
                  <c:v>16.7310611068182</c:v>
                </c:pt>
                <c:pt idx="29">
                  <c:v>13.38484888545455</c:v>
                </c:pt>
                <c:pt idx="30">
                  <c:v>10.70787910836364</c:v>
                </c:pt>
                <c:pt idx="31">
                  <c:v>8.566303286690915</c:v>
                </c:pt>
                <c:pt idx="32">
                  <c:v>6.853042629352733</c:v>
                </c:pt>
                <c:pt idx="33">
                  <c:v>8.22365115522328</c:v>
                </c:pt>
                <c:pt idx="34">
                  <c:v>9.868381386267936</c:v>
                </c:pt>
                <c:pt idx="35">
                  <c:v>11.84205766352152</c:v>
                </c:pt>
                <c:pt idx="36">
                  <c:v>9.473646130817218</c:v>
                </c:pt>
                <c:pt idx="37">
                  <c:v>7.578916904653775</c:v>
                </c:pt>
                <c:pt idx="38">
                  <c:v>6.063133523723021</c:v>
                </c:pt>
                <c:pt idx="39">
                  <c:v>7.275760228467625</c:v>
                </c:pt>
                <c:pt idx="40">
                  <c:v>5.8206081827741</c:v>
                </c:pt>
                <c:pt idx="41">
                  <c:v>4.65648654621928</c:v>
                </c:pt>
                <c:pt idx="42">
                  <c:v>3.725189236975424</c:v>
                </c:pt>
                <c:pt idx="43">
                  <c:v>2.98015138958034</c:v>
                </c:pt>
                <c:pt idx="44">
                  <c:v>3.576181667496407</c:v>
                </c:pt>
                <c:pt idx="45">
                  <c:v>4.29141800099569</c:v>
                </c:pt>
                <c:pt idx="46">
                  <c:v>5.149701601194826</c:v>
                </c:pt>
                <c:pt idx="47">
                  <c:v>4.119761280955861</c:v>
                </c:pt>
                <c:pt idx="48">
                  <c:v>3.29580902476469</c:v>
                </c:pt>
                <c:pt idx="49">
                  <c:v>2.636647219811752</c:v>
                </c:pt>
                <c:pt idx="50">
                  <c:v>3.163976663774102</c:v>
                </c:pt>
                <c:pt idx="51">
                  <c:v>2.531181331019282</c:v>
                </c:pt>
                <c:pt idx="52">
                  <c:v>2.024945064815426</c:v>
                </c:pt>
                <c:pt idx="53">
                  <c:v>1.619956051852341</c:v>
                </c:pt>
                <c:pt idx="54">
                  <c:v>1.943947262222809</c:v>
                </c:pt>
                <c:pt idx="55">
                  <c:v>1.555157809778247</c:v>
                </c:pt>
                <c:pt idx="56">
                  <c:v>1.244126247822598</c:v>
                </c:pt>
                <c:pt idx="57">
                  <c:v>0.0</c:v>
                </c:pt>
                <c:pt idx="58">
                  <c:v>0.0</c:v>
                </c:pt>
                <c:pt idx="59">
                  <c:v>0.0</c:v>
                </c:pt>
                <c:pt idx="60">
                  <c:v>0.0</c:v>
                </c:pt>
                <c:pt idx="61">
                  <c:v>0.0</c:v>
                </c:pt>
                <c:pt idx="62">
                  <c:v>0.0</c:v>
                </c:pt>
                <c:pt idx="63">
                  <c:v>0.0</c:v>
                </c:pt>
                <c:pt idx="64">
                  <c:v>0.0</c:v>
                </c:pt>
                <c:pt idx="65">
                  <c:v>0.0</c:v>
                </c:pt>
                <c:pt idx="66">
                  <c:v>0.0</c:v>
                </c:pt>
                <c:pt idx="67">
                  <c:v>0.0</c:v>
                </c:pt>
                <c:pt idx="68">
                  <c:v>0.0</c:v>
                </c:pt>
                <c:pt idx="69">
                  <c:v>0.0</c:v>
                </c:pt>
                <c:pt idx="70">
                  <c:v>0.0</c:v>
                </c:pt>
                <c:pt idx="71">
                  <c:v>0.0</c:v>
                </c:pt>
                <c:pt idx="72">
                  <c:v>0.0</c:v>
                </c:pt>
                <c:pt idx="73">
                  <c:v>0.0</c:v>
                </c:pt>
                <c:pt idx="74">
                  <c:v>0.0</c:v>
                </c:pt>
                <c:pt idx="75">
                  <c:v>0.0</c:v>
                </c:pt>
                <c:pt idx="76">
                  <c:v>0.0</c:v>
                </c:pt>
                <c:pt idx="77">
                  <c:v>0.0</c:v>
                </c:pt>
                <c:pt idx="78">
                  <c:v>0.0</c:v>
                </c:pt>
                <c:pt idx="79">
                  <c:v>0.0</c:v>
                </c:pt>
                <c:pt idx="80">
                  <c:v>0.0</c:v>
                </c:pt>
                <c:pt idx="81">
                  <c:v>0.0</c:v>
                </c:pt>
                <c:pt idx="82">
                  <c:v>0.0</c:v>
                </c:pt>
                <c:pt idx="83">
                  <c:v>0.0</c:v>
                </c:pt>
                <c:pt idx="84">
                  <c:v>0.0</c:v>
                </c:pt>
                <c:pt idx="85">
                  <c:v>0.0</c:v>
                </c:pt>
                <c:pt idx="86">
                  <c:v>0.0</c:v>
                </c:pt>
                <c:pt idx="87">
                  <c:v>0.0</c:v>
                </c:pt>
                <c:pt idx="88">
                  <c:v>0.0</c:v>
                </c:pt>
                <c:pt idx="89">
                  <c:v>0.0</c:v>
                </c:pt>
                <c:pt idx="90">
                  <c:v>0.0</c:v>
                </c:pt>
                <c:pt idx="91">
                  <c:v>0.0</c:v>
                </c:pt>
                <c:pt idx="92">
                  <c:v>0.0</c:v>
                </c:pt>
                <c:pt idx="93">
                  <c:v>0.0</c:v>
                </c:pt>
                <c:pt idx="94">
                  <c:v>0.0</c:v>
                </c:pt>
                <c:pt idx="95">
                  <c:v>0.0</c:v>
                </c:pt>
                <c:pt idx="96">
                  <c:v>0.0</c:v>
                </c:pt>
                <c:pt idx="97">
                  <c:v>0.0</c:v>
                </c:pt>
                <c:pt idx="98">
                  <c:v>0.0</c:v>
                </c:pt>
                <c:pt idx="99">
                  <c:v>0.0</c:v>
                </c:pt>
              </c:numCache>
            </c:numRef>
          </c:yVal>
          <c:smooth val="0"/>
        </c:ser>
        <c:dLbls>
          <c:showLegendKey val="0"/>
          <c:showVal val="0"/>
          <c:showCatName val="0"/>
          <c:showSerName val="0"/>
          <c:showPercent val="0"/>
          <c:showBubbleSize val="0"/>
        </c:dLbls>
        <c:axId val="-1546845376"/>
        <c:axId val="-1546838160"/>
      </c:scatterChart>
      <c:valAx>
        <c:axId val="-1546845376"/>
        <c:scaling>
          <c:orientation val="minMax"/>
          <c:max val="100.0"/>
        </c:scaling>
        <c:delete val="0"/>
        <c:axPos val="b"/>
        <c:title>
          <c:tx>
            <c:rich>
              <a:bodyPr/>
              <a:lstStyle/>
              <a:p>
                <a:pPr>
                  <a:defRPr sz="1200" b="1" i="0" u="none" strike="noStrike" baseline="0">
                    <a:solidFill>
                      <a:srgbClr val="000000"/>
                    </a:solidFill>
                    <a:latin typeface="Geneva"/>
                    <a:ea typeface="Geneva"/>
                    <a:cs typeface="Geneva"/>
                  </a:defRPr>
                </a:pPr>
                <a:r>
                  <a:rPr lang="en-US"/>
                  <a:t>TIME</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eneva"/>
                <a:ea typeface="Geneva"/>
                <a:cs typeface="Geneva"/>
              </a:defRPr>
            </a:pPr>
            <a:endParaRPr lang="en-US"/>
          </a:p>
        </c:txPr>
        <c:crossAx val="-1546838160"/>
        <c:crosses val="autoZero"/>
        <c:crossBetween val="midCat"/>
      </c:valAx>
      <c:valAx>
        <c:axId val="-1546838160"/>
        <c:scaling>
          <c:orientation val="minMax"/>
        </c:scaling>
        <c:delete val="0"/>
        <c:axPos val="l"/>
        <c:title>
          <c:tx>
            <c:rich>
              <a:bodyPr/>
              <a:lstStyle/>
              <a:p>
                <a:pPr>
                  <a:defRPr sz="1200" b="1" i="0" u="none" strike="noStrike" baseline="0">
                    <a:solidFill>
                      <a:srgbClr val="000000"/>
                    </a:solidFill>
                    <a:latin typeface="Geneva"/>
                    <a:ea typeface="Geneva"/>
                    <a:cs typeface="Geneva"/>
                  </a:defRPr>
                </a:pPr>
                <a:r>
                  <a:rPr lang="en-US"/>
                  <a:t>POPN SIZE (N)</a:t>
                </a:r>
              </a:p>
            </c:rich>
          </c:tx>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eneva"/>
                <a:ea typeface="Geneva"/>
                <a:cs typeface="Geneva"/>
              </a:defRPr>
            </a:pPr>
            <a:endParaRPr lang="en-US"/>
          </a:p>
        </c:txPr>
        <c:crossAx val="-1546845376"/>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A6CAF0"/>
    </a:solidFill>
    <a:ln w="3175">
      <a:solidFill>
        <a:srgbClr val="000000"/>
      </a:solidFill>
      <a:prstDash val="solid"/>
    </a:ln>
  </c:spPr>
  <c:txPr>
    <a:bodyPr/>
    <a:lstStyle/>
    <a:p>
      <a:pPr>
        <a:defRPr sz="900" b="0" i="0" u="none" strike="noStrike" baseline="0">
          <a:solidFill>
            <a:srgbClr val="000000"/>
          </a:solidFill>
          <a:latin typeface="Geneva"/>
          <a:ea typeface="Geneva"/>
          <a:cs typeface="Geneva"/>
        </a:defRPr>
      </a:pPr>
      <a:endParaRPr lang="en-US"/>
    </a:p>
  </c:txPr>
  <c:printSettings>
    <c:headerFooter>
      <c:oddHeader>&amp;A</c:oddHeader>
      <c:oddFooter>Page &amp;P</c:oddFooter>
    </c:headerFooter>
    <c:pageMargins b="0.75" l="0.7" r="0.7" t="0.75"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sz="1600"/>
              <a:t>Stochastic population dynamics</a:t>
            </a:r>
          </a:p>
        </c:rich>
      </c:tx>
      <c:layout>
        <c:manualLayout>
          <c:xMode val="edge"/>
          <c:yMode val="edge"/>
          <c:x val="0.319855870617329"/>
          <c:y val="0.0381369277992793"/>
        </c:manualLayout>
      </c:layout>
      <c:overlay val="0"/>
      <c:spPr>
        <a:noFill/>
        <a:ln w="25400">
          <a:noFill/>
        </a:ln>
      </c:spPr>
    </c:title>
    <c:autoTitleDeleted val="0"/>
    <c:plotArea>
      <c:layout>
        <c:manualLayout>
          <c:layoutTarget val="inner"/>
          <c:xMode val="edge"/>
          <c:yMode val="edge"/>
          <c:x val="0.0886347572571189"/>
          <c:y val="0.148309888888494"/>
          <c:w val="0.892128100218393"/>
          <c:h val="0.673750638093443"/>
        </c:manualLayout>
      </c:layout>
      <c:lineChart>
        <c:grouping val="standard"/>
        <c:varyColors val="0"/>
        <c:ser>
          <c:idx val="0"/>
          <c:order val="0"/>
          <c:spPr>
            <a:ln w="25400">
              <a:solidFill>
                <a:srgbClr val="000080"/>
              </a:solidFill>
              <a:prstDash val="solid"/>
            </a:ln>
          </c:spPr>
          <c:marker>
            <c:symbol val="diamond"/>
            <c:size val="5"/>
            <c:spPr>
              <a:solidFill>
                <a:srgbClr val="000080"/>
              </a:solidFill>
              <a:ln>
                <a:solidFill>
                  <a:srgbClr val="000080"/>
                </a:solidFill>
                <a:prstDash val="solid"/>
              </a:ln>
              <a:effectLst>
                <a:outerShdw dist="35921" dir="2700000" algn="br">
                  <a:srgbClr val="000000"/>
                </a:outerShdw>
              </a:effectLst>
            </c:spPr>
          </c:marker>
          <c:val>
            <c:numRef>
              <c:f>'Ex 5'!$G$25:$DC$25</c:f>
              <c:numCache>
                <c:formatCode>General</c:formatCode>
                <c:ptCount val="101"/>
                <c:pt idx="0">
                  <c:v>20.0</c:v>
                </c:pt>
                <c:pt idx="1">
                  <c:v>16.0</c:v>
                </c:pt>
                <c:pt idx="2">
                  <c:v>12.8</c:v>
                </c:pt>
                <c:pt idx="3">
                  <c:v>15.36</c:v>
                </c:pt>
                <c:pt idx="4">
                  <c:v>12.288</c:v>
                </c:pt>
                <c:pt idx="5">
                  <c:v>9.8304</c:v>
                </c:pt>
                <c:pt idx="6">
                  <c:v>7.864320000000001</c:v>
                </c:pt>
                <c:pt idx="7">
                  <c:v>9.437184</c:v>
                </c:pt>
                <c:pt idx="8">
                  <c:v>7.5497472</c:v>
                </c:pt>
                <c:pt idx="9">
                  <c:v>9.05969664</c:v>
                </c:pt>
                <c:pt idx="10">
                  <c:v>10.871635968</c:v>
                </c:pt>
                <c:pt idx="11">
                  <c:v>13.0459631616</c:v>
                </c:pt>
                <c:pt idx="12">
                  <c:v>10.43677052928</c:v>
                </c:pt>
                <c:pt idx="13">
                  <c:v>12.524124635136</c:v>
                </c:pt>
                <c:pt idx="14">
                  <c:v>10.0192997081088</c:v>
                </c:pt>
                <c:pt idx="15">
                  <c:v>8.01543976648704</c:v>
                </c:pt>
                <c:pt idx="16">
                  <c:v>9.618527719784447</c:v>
                </c:pt>
                <c:pt idx="17">
                  <c:v>11.54223326374134</c:v>
                </c:pt>
                <c:pt idx="18">
                  <c:v>9.23378661099307</c:v>
                </c:pt>
                <c:pt idx="19">
                  <c:v>7.387029288794456</c:v>
                </c:pt>
                <c:pt idx="20">
                  <c:v>5.909623431035565</c:v>
                </c:pt>
                <c:pt idx="21">
                  <c:v>4.727698744828452</c:v>
                </c:pt>
                <c:pt idx="22">
                  <c:v>5.673238493794142</c:v>
                </c:pt>
                <c:pt idx="23">
                  <c:v>4.538590795035314</c:v>
                </c:pt>
                <c:pt idx="24">
                  <c:v>5.446308954042376</c:v>
                </c:pt>
                <c:pt idx="25">
                  <c:v>4.357047163233902</c:v>
                </c:pt>
                <c:pt idx="26">
                  <c:v>5.228456595880682</c:v>
                </c:pt>
                <c:pt idx="27">
                  <c:v>6.274147915056818</c:v>
                </c:pt>
                <c:pt idx="28">
                  <c:v>5.019318332045454</c:v>
                </c:pt>
                <c:pt idx="29">
                  <c:v>6.023181998454545</c:v>
                </c:pt>
                <c:pt idx="30">
                  <c:v>4.818545598763636</c:v>
                </c:pt>
                <c:pt idx="31">
                  <c:v>5.782254718516364</c:v>
                </c:pt>
                <c:pt idx="32">
                  <c:v>4.625803774813091</c:v>
                </c:pt>
                <c:pt idx="33">
                  <c:v>3.700643019850473</c:v>
                </c:pt>
                <c:pt idx="34">
                  <c:v>4.440771623820567</c:v>
                </c:pt>
                <c:pt idx="35">
                  <c:v>3.552617299056454</c:v>
                </c:pt>
                <c:pt idx="36">
                  <c:v>2.842093839245163</c:v>
                </c:pt>
                <c:pt idx="37">
                  <c:v>2.273675071396131</c:v>
                </c:pt>
                <c:pt idx="38">
                  <c:v>2.728410085675356</c:v>
                </c:pt>
                <c:pt idx="39">
                  <c:v>3.274092102810428</c:v>
                </c:pt>
                <c:pt idx="40">
                  <c:v>2.619273682248343</c:v>
                </c:pt>
                <c:pt idx="41">
                  <c:v>3.143128418698011</c:v>
                </c:pt>
                <c:pt idx="42">
                  <c:v>3.771754102437613</c:v>
                </c:pt>
                <c:pt idx="43">
                  <c:v>4.526104922925136</c:v>
                </c:pt>
                <c:pt idx="44">
                  <c:v>5.431325907510163</c:v>
                </c:pt>
                <c:pt idx="45">
                  <c:v>6.517591089012195</c:v>
                </c:pt>
                <c:pt idx="46">
                  <c:v>7.821109306814634</c:v>
                </c:pt>
                <c:pt idx="47">
                  <c:v>6.256887445451707</c:v>
                </c:pt>
                <c:pt idx="48">
                  <c:v>7.508264934542048</c:v>
                </c:pt>
                <c:pt idx="49">
                  <c:v>6.00661194763364</c:v>
                </c:pt>
                <c:pt idx="50">
                  <c:v>7.207934337160367</c:v>
                </c:pt>
                <c:pt idx="51">
                  <c:v>5.766347469728294</c:v>
                </c:pt>
                <c:pt idx="52">
                  <c:v>6.919616963673953</c:v>
                </c:pt>
                <c:pt idx="53">
                  <c:v>5.535693570939162</c:v>
                </c:pt>
                <c:pt idx="54">
                  <c:v>4.42855485675133</c:v>
                </c:pt>
                <c:pt idx="55">
                  <c:v>5.314265828101596</c:v>
                </c:pt>
                <c:pt idx="56">
                  <c:v>4.251412662481277</c:v>
                </c:pt>
                <c:pt idx="57">
                  <c:v>5.101695194977532</c:v>
                </c:pt>
                <c:pt idx="58">
                  <c:v>4.081356155982025</c:v>
                </c:pt>
                <c:pt idx="59">
                  <c:v>3.265084924785621</c:v>
                </c:pt>
                <c:pt idx="60">
                  <c:v>2.612067939828497</c:v>
                </c:pt>
                <c:pt idx="61">
                  <c:v>3.134481527794196</c:v>
                </c:pt>
                <c:pt idx="62">
                  <c:v>2.507585222235357</c:v>
                </c:pt>
                <c:pt idx="63">
                  <c:v>2.006068177788286</c:v>
                </c:pt>
                <c:pt idx="64">
                  <c:v>1.604854542230629</c:v>
                </c:pt>
                <c:pt idx="65">
                  <c:v>1.283883633784503</c:v>
                </c:pt>
                <c:pt idx="66">
                  <c:v>1.027106907027603</c:v>
                </c:pt>
                <c:pt idx="67">
                  <c:v>1.232528288433123</c:v>
                </c:pt>
                <c:pt idx="68">
                  <c:v>0.0</c:v>
                </c:pt>
                <c:pt idx="69">
                  <c:v>0.0</c:v>
                </c:pt>
                <c:pt idx="70">
                  <c:v>0.0</c:v>
                </c:pt>
                <c:pt idx="71">
                  <c:v>0.0</c:v>
                </c:pt>
                <c:pt idx="72">
                  <c:v>0.0</c:v>
                </c:pt>
                <c:pt idx="73">
                  <c:v>0.0</c:v>
                </c:pt>
                <c:pt idx="74">
                  <c:v>0.0</c:v>
                </c:pt>
                <c:pt idx="75">
                  <c:v>0.0</c:v>
                </c:pt>
                <c:pt idx="76">
                  <c:v>0.0</c:v>
                </c:pt>
                <c:pt idx="77">
                  <c:v>0.0</c:v>
                </c:pt>
                <c:pt idx="78">
                  <c:v>0.0</c:v>
                </c:pt>
                <c:pt idx="79">
                  <c:v>0.0</c:v>
                </c:pt>
                <c:pt idx="80">
                  <c:v>0.0</c:v>
                </c:pt>
                <c:pt idx="81">
                  <c:v>0.0</c:v>
                </c:pt>
                <c:pt idx="82">
                  <c:v>0.0</c:v>
                </c:pt>
                <c:pt idx="83">
                  <c:v>0.0</c:v>
                </c:pt>
                <c:pt idx="84">
                  <c:v>0.0</c:v>
                </c:pt>
                <c:pt idx="85">
                  <c:v>0.0</c:v>
                </c:pt>
                <c:pt idx="86">
                  <c:v>0.0</c:v>
                </c:pt>
                <c:pt idx="87">
                  <c:v>0.0</c:v>
                </c:pt>
                <c:pt idx="88">
                  <c:v>0.0</c:v>
                </c:pt>
                <c:pt idx="89">
                  <c:v>0.0</c:v>
                </c:pt>
                <c:pt idx="90">
                  <c:v>0.0</c:v>
                </c:pt>
                <c:pt idx="91">
                  <c:v>0.0</c:v>
                </c:pt>
                <c:pt idx="92">
                  <c:v>0.0</c:v>
                </c:pt>
                <c:pt idx="93">
                  <c:v>0.0</c:v>
                </c:pt>
                <c:pt idx="94">
                  <c:v>0.0</c:v>
                </c:pt>
                <c:pt idx="95">
                  <c:v>0.0</c:v>
                </c:pt>
                <c:pt idx="96">
                  <c:v>0.0</c:v>
                </c:pt>
                <c:pt idx="97">
                  <c:v>0.0</c:v>
                </c:pt>
                <c:pt idx="98">
                  <c:v>0.0</c:v>
                </c:pt>
                <c:pt idx="99">
                  <c:v>0.0</c:v>
                </c:pt>
                <c:pt idx="100">
                  <c:v>0.0</c:v>
                </c:pt>
              </c:numCache>
            </c:numRef>
          </c:val>
          <c:smooth val="0"/>
        </c:ser>
        <c:dLbls>
          <c:showLegendKey val="0"/>
          <c:showVal val="0"/>
          <c:showCatName val="0"/>
          <c:showSerName val="0"/>
          <c:showPercent val="0"/>
          <c:showBubbleSize val="0"/>
        </c:dLbls>
        <c:marker val="1"/>
        <c:smooth val="0"/>
        <c:axId val="-1546784640"/>
        <c:axId val="-1546777392"/>
      </c:lineChart>
      <c:catAx>
        <c:axId val="-1546784640"/>
        <c:scaling>
          <c:orientation val="minMax"/>
        </c:scaling>
        <c:delete val="0"/>
        <c:axPos val="b"/>
        <c:title>
          <c:tx>
            <c:rich>
              <a:bodyPr/>
              <a:lstStyle/>
              <a:p>
                <a:pPr>
                  <a:defRPr sz="1450" b="1" i="0" u="none" strike="noStrike" baseline="0">
                    <a:solidFill>
                      <a:srgbClr val="000000"/>
                    </a:solidFill>
                    <a:latin typeface="Arial"/>
                    <a:ea typeface="Arial"/>
                    <a:cs typeface="Arial"/>
                  </a:defRPr>
                </a:pPr>
                <a:r>
                  <a:rPr lang="en-US"/>
                  <a:t>time</a:t>
                </a:r>
              </a:p>
            </c:rich>
          </c:tx>
          <c:layout>
            <c:manualLayout>
              <c:xMode val="edge"/>
              <c:yMode val="edge"/>
              <c:x val="0.500979017796186"/>
              <c:y val="0.88138462565060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546777392"/>
        <c:crosses val="autoZero"/>
        <c:auto val="1"/>
        <c:lblAlgn val="ctr"/>
        <c:lblOffset val="100"/>
        <c:tickLblSkip val="9"/>
        <c:tickMarkSkip val="1"/>
        <c:noMultiLvlLbl val="0"/>
      </c:catAx>
      <c:valAx>
        <c:axId val="-1546777392"/>
        <c:scaling>
          <c:orientation val="minMax"/>
        </c:scaling>
        <c:delete val="0"/>
        <c:axPos val="l"/>
        <c:majorGridlines>
          <c:spPr>
            <a:ln w="3175">
              <a:solidFill>
                <a:srgbClr val="000000"/>
              </a:solidFill>
              <a:prstDash val="solid"/>
            </a:ln>
          </c:spPr>
        </c:majorGridlines>
        <c:title>
          <c:tx>
            <c:rich>
              <a:bodyPr rot="0" vert="horz"/>
              <a:lstStyle/>
              <a:p>
                <a:pPr algn="ctr">
                  <a:defRPr sz="1600" b="1" i="0" u="none" strike="noStrike" baseline="0">
                    <a:solidFill>
                      <a:srgbClr val="000000"/>
                    </a:solidFill>
                    <a:latin typeface="Arial"/>
                    <a:ea typeface="Arial"/>
                    <a:cs typeface="Arial"/>
                  </a:defRPr>
                </a:pPr>
                <a:r>
                  <a:rPr lang="en-US" sz="1600"/>
                  <a:t>N</a:t>
                </a:r>
              </a:p>
            </c:rich>
          </c:tx>
          <c:layout>
            <c:manualLayout>
              <c:xMode val="edge"/>
              <c:yMode val="edge"/>
              <c:x val="0.0134879310606405"/>
              <c:y val="0.43221740290938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546784640"/>
        <c:crosses val="autoZero"/>
        <c:crossBetween val="between"/>
      </c:valAx>
      <c:spPr>
        <a:solidFill>
          <a:schemeClr val="bg1"/>
        </a:solidFill>
        <a:ln w="12700">
          <a:noFill/>
          <a:prstDash val="solid"/>
        </a:ln>
      </c:spPr>
    </c:plotArea>
    <c:plotVisOnly val="1"/>
    <c:dispBlanksAs val="gap"/>
    <c:showDLblsOverMax val="0"/>
  </c:chart>
  <c:spPr>
    <a:solidFill>
      <a:srgbClr val="C0C0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 l="0.7" r="0.7" t="0.75"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Geneva"/>
                <a:ea typeface="Geneva"/>
                <a:cs typeface="Geneva"/>
              </a:defRPr>
            </a:pPr>
            <a:r>
              <a:rPr lang="en-US"/>
              <a:t>LOGISTIC POPULATION GROWTH</a:t>
            </a:r>
          </a:p>
        </c:rich>
      </c:tx>
      <c:layout>
        <c:manualLayout>
          <c:xMode val="edge"/>
          <c:yMode val="edge"/>
          <c:x val="0.334052940190987"/>
          <c:y val="0.0283026296241272"/>
        </c:manualLayout>
      </c:layout>
      <c:overlay val="0"/>
      <c:spPr>
        <a:noFill/>
        <a:ln w="25400">
          <a:noFill/>
        </a:ln>
      </c:spPr>
    </c:title>
    <c:autoTitleDeleted val="0"/>
    <c:plotArea>
      <c:layout>
        <c:manualLayout>
          <c:layoutTarget val="inner"/>
          <c:xMode val="edge"/>
          <c:yMode val="edge"/>
          <c:x val="0.106386263367234"/>
          <c:y val="0.136796913075114"/>
          <c:w val="0.855345557472559"/>
          <c:h val="0.721721644844567"/>
        </c:manualLayout>
      </c:layout>
      <c:scatterChart>
        <c:scatterStyle val="lineMarker"/>
        <c:varyColors val="0"/>
        <c:ser>
          <c:idx val="0"/>
          <c:order val="0"/>
          <c:spPr>
            <a:ln w="12700">
              <a:solidFill>
                <a:srgbClr val="000000"/>
              </a:solidFill>
              <a:prstDash val="solid"/>
            </a:ln>
          </c:spPr>
          <c:marker>
            <c:symbol val="square"/>
            <c:size val="6"/>
            <c:spPr>
              <a:solidFill>
                <a:srgbClr val="DD0806"/>
              </a:solidFill>
              <a:ln>
                <a:solidFill>
                  <a:srgbClr val="000000"/>
                </a:solidFill>
                <a:prstDash val="solid"/>
              </a:ln>
            </c:spPr>
          </c:marker>
          <c:xVal>
            <c:numRef>
              <c:f>'Ex 6'!$S$27:$AQ$27</c:f>
              <c:numCache>
                <c:formatCode>General</c:formatCode>
                <c:ptCount val="25"/>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numCache>
            </c:numRef>
          </c:xVal>
          <c:yVal>
            <c:numRef>
              <c:f>'Ex 6'!$S$28:$AQ$28</c:f>
              <c:numCache>
                <c:formatCode>General</c:formatCode>
                <c:ptCount val="25"/>
                <c:pt idx="0">
                  <c:v>10.0</c:v>
                </c:pt>
                <c:pt idx="1">
                  <c:v>29.8</c:v>
                </c:pt>
                <c:pt idx="2">
                  <c:v>87.62392</c:v>
                </c:pt>
                <c:pt idx="3">
                  <c:v>247.5158572876672</c:v>
                </c:pt>
                <c:pt idx="4">
                  <c:v>620.0193726453038</c:v>
                </c:pt>
                <c:pt idx="5">
                  <c:v>1091.21007302496</c:v>
                </c:pt>
                <c:pt idx="6">
                  <c:v>892.151372132604</c:v>
                </c:pt>
                <c:pt idx="7">
                  <c:v>1084.585974801636</c:v>
                </c:pt>
                <c:pt idx="8">
                  <c:v>901.104450932078</c:v>
                </c:pt>
                <c:pt idx="9">
                  <c:v>1079.334889817031</c:v>
                </c:pt>
                <c:pt idx="10">
                  <c:v>908.0770606984083</c:v>
                </c:pt>
                <c:pt idx="11">
                  <c:v>1075.023285761903</c:v>
                </c:pt>
                <c:pt idx="12">
                  <c:v>913.719727425072</c:v>
                </c:pt>
                <c:pt idx="13">
                  <c:v>1071.39170170372</c:v>
                </c:pt>
                <c:pt idx="14">
                  <c:v>918.4147481519735</c:v>
                </c:pt>
                <c:pt idx="15">
                  <c:v>1068.272945209815</c:v>
                </c:pt>
                <c:pt idx="16">
                  <c:v>922.4046646949405</c:v>
                </c:pt>
                <c:pt idx="17">
                  <c:v>1065.55326318285</c:v>
                </c:pt>
                <c:pt idx="18">
                  <c:v>925.8522761893095</c:v>
                </c:pt>
                <c:pt idx="19">
                  <c:v>1063.151953918078</c:v>
                </c:pt>
                <c:pt idx="20">
                  <c:v>928.8717075145805</c:v>
                </c:pt>
                <c:pt idx="21">
                  <c:v>1061.009824501637</c:v>
                </c:pt>
                <c:pt idx="22">
                  <c:v>931.545778126922</c:v>
                </c:pt>
                <c:pt idx="23">
                  <c:v>1059.082260888581</c:v>
                </c:pt>
                <c:pt idx="24">
                  <c:v>933.9363120080066</c:v>
                </c:pt>
              </c:numCache>
            </c:numRef>
          </c:yVal>
          <c:smooth val="0"/>
        </c:ser>
        <c:dLbls>
          <c:showLegendKey val="0"/>
          <c:showVal val="0"/>
          <c:showCatName val="0"/>
          <c:showSerName val="0"/>
          <c:showPercent val="0"/>
          <c:showBubbleSize val="0"/>
        </c:dLbls>
        <c:axId val="-1546626560"/>
        <c:axId val="-1546619344"/>
      </c:scatterChart>
      <c:valAx>
        <c:axId val="-1546626560"/>
        <c:scaling>
          <c:orientation val="minMax"/>
          <c:max val="25.0"/>
        </c:scaling>
        <c:delete val="0"/>
        <c:axPos val="b"/>
        <c:title>
          <c:tx>
            <c:rich>
              <a:bodyPr/>
              <a:lstStyle/>
              <a:p>
                <a:pPr>
                  <a:defRPr sz="1200" b="1" i="0" u="none" strike="noStrike" baseline="0">
                    <a:solidFill>
                      <a:srgbClr val="000000"/>
                    </a:solidFill>
                    <a:latin typeface="Geneva"/>
                    <a:ea typeface="Geneva"/>
                    <a:cs typeface="Geneva"/>
                  </a:defRPr>
                </a:pPr>
                <a:r>
                  <a:rPr lang="en-US"/>
                  <a:t>TIME</a:t>
                </a:r>
              </a:p>
            </c:rich>
          </c:tx>
          <c:layout>
            <c:manualLayout>
              <c:xMode val="edge"/>
              <c:yMode val="edge"/>
              <c:x val="0.502143240073714"/>
              <c:y val="0.882104070717575"/>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eneva"/>
                <a:ea typeface="Geneva"/>
                <a:cs typeface="Geneva"/>
              </a:defRPr>
            </a:pPr>
            <a:endParaRPr lang="en-US"/>
          </a:p>
        </c:txPr>
        <c:crossAx val="-1546619344"/>
        <c:crosses val="autoZero"/>
        <c:crossBetween val="midCat"/>
      </c:valAx>
      <c:valAx>
        <c:axId val="-1546619344"/>
        <c:scaling>
          <c:orientation val="minMax"/>
        </c:scaling>
        <c:delete val="0"/>
        <c:axPos val="l"/>
        <c:title>
          <c:tx>
            <c:rich>
              <a:bodyPr/>
              <a:lstStyle/>
              <a:p>
                <a:pPr>
                  <a:defRPr sz="1200" b="1" i="0" u="none" strike="noStrike" baseline="0">
                    <a:solidFill>
                      <a:srgbClr val="000000"/>
                    </a:solidFill>
                    <a:latin typeface="Geneva"/>
                    <a:ea typeface="Geneva"/>
                    <a:cs typeface="Geneva"/>
                  </a:defRPr>
                </a:pPr>
                <a:r>
                  <a:rPr lang="en-US"/>
                  <a:t>POPN SIZE (N)</a:t>
                </a:r>
              </a:p>
            </c:rich>
          </c:tx>
          <c:layout>
            <c:manualLayout>
              <c:xMode val="edge"/>
              <c:yMode val="edge"/>
              <c:x val="0.0148941196180265"/>
              <c:y val="0.292462487000446"/>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eneva"/>
                <a:ea typeface="Geneva"/>
                <a:cs typeface="Geneva"/>
              </a:defRPr>
            </a:pPr>
            <a:endParaRPr lang="en-US"/>
          </a:p>
        </c:txPr>
        <c:crossAx val="-1546626560"/>
        <c:crosses val="autoZero"/>
        <c:crossBetween val="midCat"/>
      </c:valAx>
      <c:spPr>
        <a:solidFill>
          <a:srgbClr val="FFFFFF"/>
        </a:solidFill>
        <a:ln w="12700">
          <a:solidFill>
            <a:srgbClr val="000000"/>
          </a:solidFill>
          <a:prstDash val="solid"/>
        </a:ln>
      </c:spPr>
    </c:plotArea>
    <c:plotVisOnly val="1"/>
    <c:dispBlanksAs val="gap"/>
    <c:showDLblsOverMax val="0"/>
  </c:chart>
  <c:spPr>
    <a:solidFill>
      <a:srgbClr val="A6CAF0"/>
    </a:solidFill>
    <a:ln w="3175">
      <a:solidFill>
        <a:srgbClr val="000000"/>
      </a:solidFill>
      <a:prstDash val="solid"/>
    </a:ln>
  </c:spPr>
  <c:txPr>
    <a:bodyPr/>
    <a:lstStyle/>
    <a:p>
      <a:pPr>
        <a:defRPr sz="900" b="0" i="0" u="none" strike="noStrike" baseline="0">
          <a:solidFill>
            <a:srgbClr val="000000"/>
          </a:solidFill>
          <a:latin typeface="Geneva"/>
          <a:ea typeface="Geneva"/>
          <a:cs typeface="Geneva"/>
        </a:defRPr>
      </a:pPr>
      <a:endParaRPr lang="en-US"/>
    </a:p>
  </c:txPr>
  <c:printSettings>
    <c:headerFooter>
      <c:oddHeader>&amp;A</c:oddHeader>
      <c:oddFooter>Page &amp;P</c:oddFooter>
    </c:headerFooter>
    <c:pageMargins b="0.75" l="0.7" r="0.7" t="0.75"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Geneva"/>
                <a:ea typeface="Geneva"/>
                <a:cs typeface="Geneva"/>
              </a:defRPr>
            </a:pPr>
            <a:r>
              <a:rPr lang="en-US" sz="1600"/>
              <a:t>LOGISTIC POPULATION GROWTH</a:t>
            </a:r>
          </a:p>
        </c:rich>
      </c:tx>
      <c:layout>
        <c:manualLayout>
          <c:xMode val="edge"/>
          <c:yMode val="edge"/>
          <c:x val="0.24946692400977"/>
          <c:y val="0.0386250952501905"/>
        </c:manualLayout>
      </c:layout>
      <c:overlay val="0"/>
      <c:spPr>
        <a:noFill/>
        <a:ln w="25400">
          <a:noFill/>
        </a:ln>
      </c:spPr>
    </c:title>
    <c:autoTitleDeleted val="0"/>
    <c:plotArea>
      <c:layout>
        <c:manualLayout>
          <c:layoutTarget val="inner"/>
          <c:xMode val="edge"/>
          <c:yMode val="edge"/>
          <c:x val="0.108463251685123"/>
          <c:y val="0.150447302790875"/>
          <c:w val="0.850351893211362"/>
          <c:h val="0.668163021218297"/>
        </c:manualLayout>
      </c:layout>
      <c:scatterChart>
        <c:scatterStyle val="lineMarker"/>
        <c:varyColors val="0"/>
        <c:ser>
          <c:idx val="0"/>
          <c:order val="0"/>
          <c:spPr>
            <a:ln w="12700">
              <a:solidFill>
                <a:srgbClr val="000000"/>
              </a:solidFill>
              <a:prstDash val="solid"/>
            </a:ln>
          </c:spPr>
          <c:marker>
            <c:symbol val="square"/>
            <c:size val="6"/>
            <c:spPr>
              <a:solidFill>
                <a:srgbClr val="DD0806"/>
              </a:solidFill>
              <a:ln>
                <a:solidFill>
                  <a:srgbClr val="000000"/>
                </a:solidFill>
                <a:prstDash val="solid"/>
              </a:ln>
            </c:spPr>
          </c:marker>
          <c:xVal>
            <c:numRef>
              <c:f>'Ex 7'!$R$11:$AP$11</c:f>
              <c:numCache>
                <c:formatCode>General</c:formatCode>
                <c:ptCount val="25"/>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numCache>
            </c:numRef>
          </c:xVal>
          <c:yVal>
            <c:numRef>
              <c:f>'Ex 7'!$R$12:$AP$12</c:f>
              <c:numCache>
                <c:formatCode>General</c:formatCode>
                <c:ptCount val="25"/>
                <c:pt idx="0">
                  <c:v>10.0</c:v>
                </c:pt>
                <c:pt idx="1">
                  <c:v>19.9</c:v>
                </c:pt>
                <c:pt idx="2">
                  <c:v>39.40399</c:v>
                </c:pt>
                <c:pt idx="3">
                  <c:v>77.25530557207989</c:v>
                </c:pt>
                <c:pt idx="4">
                  <c:v>148.5422289051243</c:v>
                </c:pt>
                <c:pt idx="5">
                  <c:v>275.0196640421464</c:v>
                </c:pt>
                <c:pt idx="6">
                  <c:v>474.4035124744377</c:v>
                </c:pt>
                <c:pt idx="7">
                  <c:v>723.7483323007913</c:v>
                </c:pt>
                <c:pt idx="8">
                  <c:v>923.685016093406</c:v>
                </c:pt>
                <c:pt idx="9">
                  <c:v>994.1760232313363</c:v>
                </c:pt>
                <c:pt idx="10">
                  <c:v>999.966081294598</c:v>
                </c:pt>
                <c:pt idx="11">
                  <c:v>999.9999988495214</c:v>
                </c:pt>
                <c:pt idx="12">
                  <c:v>1000.0</c:v>
                </c:pt>
                <c:pt idx="13">
                  <c:v>1000.0</c:v>
                </c:pt>
                <c:pt idx="14">
                  <c:v>1000.0</c:v>
                </c:pt>
                <c:pt idx="15">
                  <c:v>1000.0</c:v>
                </c:pt>
                <c:pt idx="16">
                  <c:v>1000.0</c:v>
                </c:pt>
                <c:pt idx="17">
                  <c:v>1000.0</c:v>
                </c:pt>
                <c:pt idx="18">
                  <c:v>1000.0</c:v>
                </c:pt>
                <c:pt idx="19">
                  <c:v>1000.0</c:v>
                </c:pt>
                <c:pt idx="20">
                  <c:v>1000.0</c:v>
                </c:pt>
                <c:pt idx="21">
                  <c:v>1000.0</c:v>
                </c:pt>
                <c:pt idx="22">
                  <c:v>1000.0</c:v>
                </c:pt>
                <c:pt idx="23">
                  <c:v>1000.0</c:v>
                </c:pt>
                <c:pt idx="24">
                  <c:v>1000.0</c:v>
                </c:pt>
              </c:numCache>
            </c:numRef>
          </c:yVal>
          <c:smooth val="0"/>
        </c:ser>
        <c:dLbls>
          <c:showLegendKey val="0"/>
          <c:showVal val="0"/>
          <c:showCatName val="0"/>
          <c:showSerName val="0"/>
          <c:showPercent val="0"/>
          <c:showBubbleSize val="0"/>
        </c:dLbls>
        <c:axId val="-1546540128"/>
        <c:axId val="-1546532912"/>
      </c:scatterChart>
      <c:valAx>
        <c:axId val="-1546540128"/>
        <c:scaling>
          <c:orientation val="minMax"/>
          <c:max val="25.0"/>
        </c:scaling>
        <c:delete val="0"/>
        <c:axPos val="b"/>
        <c:title>
          <c:tx>
            <c:rich>
              <a:bodyPr/>
              <a:lstStyle/>
              <a:p>
                <a:pPr>
                  <a:defRPr sz="1400" b="1" i="0" u="none" strike="noStrike" baseline="0">
                    <a:solidFill>
                      <a:srgbClr val="000000"/>
                    </a:solidFill>
                    <a:latin typeface="Geneva"/>
                    <a:ea typeface="Geneva"/>
                    <a:cs typeface="Geneva"/>
                  </a:defRPr>
                </a:pPr>
                <a:r>
                  <a:rPr lang="en-US" sz="1400"/>
                  <a:t>TIME</a:t>
                </a:r>
              </a:p>
            </c:rich>
          </c:tx>
          <c:layout>
            <c:manualLayout>
              <c:xMode val="edge"/>
              <c:yMode val="edge"/>
              <c:x val="0.501100141766444"/>
              <c:y val="0.889409100411121"/>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eneva"/>
                <a:ea typeface="Geneva"/>
                <a:cs typeface="Geneva"/>
              </a:defRPr>
            </a:pPr>
            <a:endParaRPr lang="en-US"/>
          </a:p>
        </c:txPr>
        <c:crossAx val="-1546532912"/>
        <c:crosses val="autoZero"/>
        <c:crossBetween val="midCat"/>
      </c:valAx>
      <c:valAx>
        <c:axId val="-1546532912"/>
        <c:scaling>
          <c:orientation val="minMax"/>
        </c:scaling>
        <c:delete val="0"/>
        <c:axPos val="l"/>
        <c:title>
          <c:tx>
            <c:rich>
              <a:bodyPr/>
              <a:lstStyle/>
              <a:p>
                <a:pPr>
                  <a:defRPr sz="1400" b="1" i="0" u="none" strike="noStrike" baseline="0">
                    <a:solidFill>
                      <a:srgbClr val="000000"/>
                    </a:solidFill>
                    <a:latin typeface="Geneva"/>
                    <a:ea typeface="Geneva"/>
                    <a:cs typeface="Geneva"/>
                  </a:defRPr>
                </a:pPr>
                <a:r>
                  <a:rPr lang="en-US" sz="1400"/>
                  <a:t>POPN SIZE (N)</a:t>
                </a:r>
              </a:p>
            </c:rich>
          </c:tx>
          <c:layout>
            <c:manualLayout>
              <c:xMode val="edge"/>
              <c:yMode val="edge"/>
              <c:x val="0.0151848941875758"/>
              <c:y val="0.292044805240053"/>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eneva"/>
                <a:ea typeface="Geneva"/>
                <a:cs typeface="Geneva"/>
              </a:defRPr>
            </a:pPr>
            <a:endParaRPr lang="en-US"/>
          </a:p>
        </c:txPr>
        <c:crossAx val="-1546540128"/>
        <c:crosses val="autoZero"/>
        <c:crossBetween val="midCat"/>
      </c:valAx>
      <c:spPr>
        <a:solidFill>
          <a:srgbClr val="FFFFFF"/>
        </a:solidFill>
        <a:ln w="12700">
          <a:solidFill>
            <a:srgbClr val="000000"/>
          </a:solidFill>
          <a:prstDash val="solid"/>
        </a:ln>
      </c:spPr>
    </c:plotArea>
    <c:plotVisOnly val="1"/>
    <c:dispBlanksAs val="gap"/>
    <c:showDLblsOverMax val="0"/>
  </c:chart>
  <c:spPr>
    <a:solidFill>
      <a:srgbClr val="A6CAF0"/>
    </a:solidFill>
    <a:ln w="3175">
      <a:solidFill>
        <a:srgbClr val="000000"/>
      </a:solidFill>
      <a:prstDash val="solid"/>
    </a:ln>
  </c:spPr>
  <c:txPr>
    <a:bodyPr/>
    <a:lstStyle/>
    <a:p>
      <a:pPr>
        <a:defRPr sz="900" b="0" i="0" u="none" strike="noStrike" baseline="0">
          <a:solidFill>
            <a:srgbClr val="000000"/>
          </a:solidFill>
          <a:latin typeface="Geneva"/>
          <a:ea typeface="Geneva"/>
          <a:cs typeface="Geneva"/>
        </a:defRPr>
      </a:pPr>
      <a:endParaRPr lang="en-US"/>
    </a:p>
  </c:txPr>
  <c:printSettings>
    <c:headerFooter>
      <c:oddHeader>&amp;A</c:oddHeader>
      <c:oddFooter>Page &amp;P</c:oddFooter>
    </c:headerFooter>
    <c:pageMargins b="0.75" l="0.7" r="0.7" t="0.75"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Geneva"/>
                <a:ea typeface="Geneva"/>
                <a:cs typeface="Geneva"/>
              </a:defRPr>
            </a:pPr>
            <a:r>
              <a:rPr lang="en-US" sz="1600"/>
              <a:t>GEOMETRIC POPULATION GROWTH</a:t>
            </a:r>
          </a:p>
        </c:rich>
      </c:tx>
      <c:layout>
        <c:manualLayout>
          <c:xMode val="edge"/>
          <c:yMode val="edge"/>
          <c:x val="0.235575457802186"/>
          <c:y val="0.0450215900431801"/>
        </c:manualLayout>
      </c:layout>
      <c:overlay val="0"/>
      <c:spPr>
        <a:noFill/>
        <a:ln w="25400">
          <a:noFill/>
        </a:ln>
      </c:spPr>
    </c:title>
    <c:autoTitleDeleted val="0"/>
    <c:plotArea>
      <c:layout>
        <c:manualLayout>
          <c:layoutTarget val="inner"/>
          <c:xMode val="edge"/>
          <c:yMode val="edge"/>
          <c:x val="0.115477095409919"/>
          <c:y val="0.157900115642806"/>
          <c:w val="0.84529233840061"/>
          <c:h val="0.644758805541458"/>
        </c:manualLayout>
      </c:layout>
      <c:scatterChart>
        <c:scatterStyle val="lineMarker"/>
        <c:varyColors val="0"/>
        <c:ser>
          <c:idx val="0"/>
          <c:order val="0"/>
          <c:spPr>
            <a:ln w="12700">
              <a:solidFill>
                <a:srgbClr val="000000"/>
              </a:solidFill>
              <a:prstDash val="solid"/>
            </a:ln>
          </c:spPr>
          <c:marker>
            <c:symbol val="square"/>
            <c:size val="6"/>
            <c:spPr>
              <a:solidFill>
                <a:srgbClr val="DD0806"/>
              </a:solidFill>
              <a:ln>
                <a:solidFill>
                  <a:srgbClr val="000000"/>
                </a:solidFill>
                <a:prstDash val="solid"/>
              </a:ln>
            </c:spPr>
          </c:marker>
          <c:xVal>
            <c:numRef>
              <c:f>'Ex 7'!$R$11:$AP$11</c:f>
              <c:numCache>
                <c:formatCode>General</c:formatCode>
                <c:ptCount val="25"/>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numCache>
            </c:numRef>
          </c:xVal>
          <c:yVal>
            <c:numRef>
              <c:f>'Ex 7'!$R$13:$AP$13</c:f>
              <c:numCache>
                <c:formatCode>General</c:formatCode>
                <c:ptCount val="25"/>
                <c:pt idx="0">
                  <c:v>10.0</c:v>
                </c:pt>
                <c:pt idx="1">
                  <c:v>20.0</c:v>
                </c:pt>
                <c:pt idx="2">
                  <c:v>40.0</c:v>
                </c:pt>
                <c:pt idx="3">
                  <c:v>80.0</c:v>
                </c:pt>
                <c:pt idx="4">
                  <c:v>160.0</c:v>
                </c:pt>
                <c:pt idx="5">
                  <c:v>320.0</c:v>
                </c:pt>
                <c:pt idx="6">
                  <c:v>640.0</c:v>
                </c:pt>
                <c:pt idx="7">
                  <c:v>1280.0</c:v>
                </c:pt>
                <c:pt idx="8">
                  <c:v>2560.0</c:v>
                </c:pt>
                <c:pt idx="9">
                  <c:v>5120.0</c:v>
                </c:pt>
                <c:pt idx="10">
                  <c:v>10240.0</c:v>
                </c:pt>
                <c:pt idx="11">
                  <c:v>20480.0</c:v>
                </c:pt>
                <c:pt idx="12">
                  <c:v>40960.0</c:v>
                </c:pt>
                <c:pt idx="13">
                  <c:v>81920.0</c:v>
                </c:pt>
                <c:pt idx="14">
                  <c:v>163840.0</c:v>
                </c:pt>
                <c:pt idx="15">
                  <c:v>327680.0</c:v>
                </c:pt>
                <c:pt idx="16">
                  <c:v>655360.0</c:v>
                </c:pt>
                <c:pt idx="17">
                  <c:v>1.31072E6</c:v>
                </c:pt>
                <c:pt idx="18">
                  <c:v>2.62144E6</c:v>
                </c:pt>
                <c:pt idx="19">
                  <c:v>5.24288E6</c:v>
                </c:pt>
                <c:pt idx="20">
                  <c:v>1.048576E7</c:v>
                </c:pt>
                <c:pt idx="21">
                  <c:v>2.097152E7</c:v>
                </c:pt>
                <c:pt idx="22">
                  <c:v>4.194304E7</c:v>
                </c:pt>
                <c:pt idx="23">
                  <c:v>8.388608E7</c:v>
                </c:pt>
                <c:pt idx="24">
                  <c:v>1.6777216E8</c:v>
                </c:pt>
              </c:numCache>
            </c:numRef>
          </c:yVal>
          <c:smooth val="0"/>
        </c:ser>
        <c:dLbls>
          <c:showLegendKey val="0"/>
          <c:showVal val="0"/>
          <c:showCatName val="0"/>
          <c:showSerName val="0"/>
          <c:showPercent val="0"/>
          <c:showBubbleSize val="0"/>
        </c:dLbls>
        <c:axId val="-1546509952"/>
        <c:axId val="-1546502736"/>
      </c:scatterChart>
      <c:valAx>
        <c:axId val="-1546509952"/>
        <c:scaling>
          <c:orientation val="minMax"/>
          <c:max val="25.0"/>
        </c:scaling>
        <c:delete val="0"/>
        <c:axPos val="b"/>
        <c:title>
          <c:tx>
            <c:rich>
              <a:bodyPr/>
              <a:lstStyle/>
              <a:p>
                <a:pPr>
                  <a:defRPr sz="1400" b="1" i="0" u="none" strike="noStrike" baseline="0">
                    <a:solidFill>
                      <a:srgbClr val="000000"/>
                    </a:solidFill>
                    <a:latin typeface="Geneva"/>
                    <a:ea typeface="Geneva"/>
                    <a:cs typeface="Geneva"/>
                  </a:defRPr>
                </a:pPr>
                <a:r>
                  <a:rPr lang="en-US" sz="1400"/>
                  <a:t>TIME</a:t>
                </a:r>
              </a:p>
            </c:rich>
          </c:tx>
          <c:layout>
            <c:manualLayout>
              <c:xMode val="edge"/>
              <c:yMode val="edge"/>
              <c:x val="0.503480205851867"/>
              <c:y val="0.890381268130957"/>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eneva"/>
                <a:ea typeface="Geneva"/>
                <a:cs typeface="Geneva"/>
              </a:defRPr>
            </a:pPr>
            <a:endParaRPr lang="en-US"/>
          </a:p>
        </c:txPr>
        <c:crossAx val="-1546502736"/>
        <c:crosses val="autoZero"/>
        <c:crossBetween val="midCat"/>
      </c:valAx>
      <c:valAx>
        <c:axId val="-1546502736"/>
        <c:scaling>
          <c:orientation val="minMax"/>
        </c:scaling>
        <c:delete val="0"/>
        <c:axPos val="l"/>
        <c:title>
          <c:tx>
            <c:rich>
              <a:bodyPr/>
              <a:lstStyle/>
              <a:p>
                <a:pPr>
                  <a:defRPr sz="1400" b="1" i="0" u="none" strike="noStrike" baseline="0">
                    <a:solidFill>
                      <a:srgbClr val="000000"/>
                    </a:solidFill>
                    <a:latin typeface="Geneva"/>
                    <a:ea typeface="Geneva"/>
                    <a:cs typeface="Geneva"/>
                  </a:defRPr>
                </a:pPr>
                <a:r>
                  <a:rPr lang="en-US" sz="1400"/>
                  <a:t>POPN SIZE (N)</a:t>
                </a:r>
              </a:p>
            </c:rich>
          </c:tx>
          <c:layout>
            <c:manualLayout>
              <c:xMode val="edge"/>
              <c:yMode val="edge"/>
              <c:x val="0.0161668272990126"/>
              <c:y val="0.289483699405995"/>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eneva"/>
                <a:ea typeface="Geneva"/>
                <a:cs typeface="Geneva"/>
              </a:defRPr>
            </a:pPr>
            <a:endParaRPr lang="en-US"/>
          </a:p>
        </c:txPr>
        <c:crossAx val="-1546509952"/>
        <c:crosses val="autoZero"/>
        <c:crossBetween val="midCat"/>
      </c:valAx>
      <c:spPr>
        <a:solidFill>
          <a:srgbClr val="FFFFFF"/>
        </a:solidFill>
        <a:ln w="12700">
          <a:solidFill>
            <a:srgbClr val="000000"/>
          </a:solidFill>
          <a:prstDash val="solid"/>
        </a:ln>
      </c:spPr>
    </c:plotArea>
    <c:plotVisOnly val="1"/>
    <c:dispBlanksAs val="gap"/>
    <c:showDLblsOverMax val="0"/>
  </c:chart>
  <c:spPr>
    <a:solidFill>
      <a:srgbClr val="A6CAF0"/>
    </a:solidFill>
    <a:ln w="3175">
      <a:solidFill>
        <a:srgbClr val="000000"/>
      </a:solidFill>
      <a:prstDash val="solid"/>
    </a:ln>
  </c:spPr>
  <c:txPr>
    <a:bodyPr/>
    <a:lstStyle/>
    <a:p>
      <a:pPr>
        <a:defRPr sz="900" b="0" i="0" u="none" strike="noStrike" baseline="0">
          <a:solidFill>
            <a:srgbClr val="000000"/>
          </a:solidFill>
          <a:latin typeface="Geneva"/>
          <a:ea typeface="Geneva"/>
          <a:cs typeface="Geneva"/>
        </a:defRPr>
      </a:pPr>
      <a:endParaRPr lang="en-US"/>
    </a:p>
  </c:txPr>
  <c:printSettings>
    <c:headerFooter>
      <c:oddHeader>&amp;A</c:oddHeader>
      <c:oddFooter>Page &amp;P</c:oddFooter>
    </c:headerFooter>
    <c:pageMargins b="0.75" l="0.7" r="0.7" t="0.75"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 Id="rId2"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 Id="rId2"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 Id="rId2"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 Id="rId2"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image" Target="../media/image3.jpg"/></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 Id="rId2"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9</xdr:col>
      <xdr:colOff>647700</xdr:colOff>
      <xdr:row>15</xdr:row>
      <xdr:rowOff>233658</xdr:rowOff>
    </xdr:from>
    <xdr:to>
      <xdr:col>18</xdr:col>
      <xdr:colOff>114300</xdr:colOff>
      <xdr:row>27</xdr:row>
      <xdr:rowOff>165099</xdr:rowOff>
    </xdr:to>
    <xdr:pic>
      <xdr:nvPicPr>
        <xdr:cNvPr id="2" name="Picture 1"/>
        <xdr:cNvPicPr>
          <a:picLocks noChangeAspect="1"/>
        </xdr:cNvPicPr>
      </xdr:nvPicPr>
      <xdr:blipFill>
        <a:blip xmlns:r="http://schemas.openxmlformats.org/officeDocument/2006/relationships" r:embed="rId1"/>
        <a:stretch>
          <a:fillRect/>
        </a:stretch>
      </xdr:blipFill>
      <xdr:spPr>
        <a:xfrm>
          <a:off x="7188200" y="5224758"/>
          <a:ext cx="6438900" cy="275084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330200</xdr:colOff>
      <xdr:row>7</xdr:row>
      <xdr:rowOff>127000</xdr:rowOff>
    </xdr:from>
    <xdr:to>
      <xdr:col>13</xdr:col>
      <xdr:colOff>279400</xdr:colOff>
      <xdr:row>23</xdr:row>
      <xdr:rowOff>38100</xdr:rowOff>
    </xdr:to>
    <xdr:graphicFrame macro="">
      <xdr:nvGraphicFramePr>
        <xdr:cNvPr id="102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7</xdr:row>
      <xdr:rowOff>127000</xdr:rowOff>
    </xdr:from>
    <xdr:to>
      <xdr:col>7</xdr:col>
      <xdr:colOff>0</xdr:colOff>
      <xdr:row>23</xdr:row>
      <xdr:rowOff>63500</xdr:rowOff>
    </xdr:to>
    <xdr:graphicFrame macro="">
      <xdr:nvGraphicFramePr>
        <xdr:cNvPr id="1024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228600</xdr:colOff>
      <xdr:row>4</xdr:row>
      <xdr:rowOff>50800</xdr:rowOff>
    </xdr:from>
    <xdr:to>
      <xdr:col>12</xdr:col>
      <xdr:colOff>901700</xdr:colOff>
      <xdr:row>13</xdr:row>
      <xdr:rowOff>50800</xdr:rowOff>
    </xdr:to>
    <xdr:graphicFrame macro="">
      <xdr:nvGraphicFramePr>
        <xdr:cNvPr id="1126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838200</xdr:colOff>
      <xdr:row>6</xdr:row>
      <xdr:rowOff>114300</xdr:rowOff>
    </xdr:from>
    <xdr:to>
      <xdr:col>11</xdr:col>
      <xdr:colOff>38100</xdr:colOff>
      <xdr:row>21</xdr:row>
      <xdr:rowOff>25400</xdr:rowOff>
    </xdr:to>
    <xdr:graphicFrame macro="">
      <xdr:nvGraphicFramePr>
        <xdr:cNvPr id="1229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241300</xdr:colOff>
      <xdr:row>9</xdr:row>
      <xdr:rowOff>88900</xdr:rowOff>
    </xdr:from>
    <xdr:to>
      <xdr:col>6</xdr:col>
      <xdr:colOff>952500</xdr:colOff>
      <xdr:row>23</xdr:row>
      <xdr:rowOff>12700</xdr:rowOff>
    </xdr:to>
    <xdr:graphicFrame macro="">
      <xdr:nvGraphicFramePr>
        <xdr:cNvPr id="143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228600</xdr:colOff>
      <xdr:row>9</xdr:row>
      <xdr:rowOff>88900</xdr:rowOff>
    </xdr:from>
    <xdr:to>
      <xdr:col>13</xdr:col>
      <xdr:colOff>12700</xdr:colOff>
      <xdr:row>23</xdr:row>
      <xdr:rowOff>25400</xdr:rowOff>
    </xdr:to>
    <xdr:graphicFrame macro="">
      <xdr:nvGraphicFramePr>
        <xdr:cNvPr id="143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622300</xdr:colOff>
      <xdr:row>8</xdr:row>
      <xdr:rowOff>254000</xdr:rowOff>
    </xdr:from>
    <xdr:to>
      <xdr:col>12</xdr:col>
      <xdr:colOff>812800</xdr:colOff>
      <xdr:row>18</xdr:row>
      <xdr:rowOff>152400</xdr:rowOff>
    </xdr:to>
    <xdr:graphicFrame macro="">
      <xdr:nvGraphicFramePr>
        <xdr:cNvPr id="307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317500</xdr:colOff>
      <xdr:row>10</xdr:row>
      <xdr:rowOff>25400</xdr:rowOff>
    </xdr:from>
    <xdr:to>
      <xdr:col>14</xdr:col>
      <xdr:colOff>0</xdr:colOff>
      <xdr:row>20</xdr:row>
      <xdr:rowOff>190500</xdr:rowOff>
    </xdr:to>
    <xdr:graphicFrame macro="">
      <xdr:nvGraphicFramePr>
        <xdr:cNvPr id="409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139700</xdr:colOff>
      <xdr:row>11</xdr:row>
      <xdr:rowOff>127000</xdr:rowOff>
    </xdr:from>
    <xdr:to>
      <xdr:col>6</xdr:col>
      <xdr:colOff>876300</xdr:colOff>
      <xdr:row>24</xdr:row>
      <xdr:rowOff>165100</xdr:rowOff>
    </xdr:to>
    <xdr:graphicFrame macro="">
      <xdr:nvGraphicFramePr>
        <xdr:cNvPr id="51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279400</xdr:colOff>
      <xdr:row>11</xdr:row>
      <xdr:rowOff>127000</xdr:rowOff>
    </xdr:from>
    <xdr:to>
      <xdr:col>12</xdr:col>
      <xdr:colOff>977900</xdr:colOff>
      <xdr:row>25</xdr:row>
      <xdr:rowOff>0</xdr:rowOff>
    </xdr:to>
    <xdr:graphicFrame macro="">
      <xdr:nvGraphicFramePr>
        <xdr:cNvPr id="51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279400</xdr:colOff>
      <xdr:row>14</xdr:row>
      <xdr:rowOff>165100</xdr:rowOff>
    </xdr:from>
    <xdr:to>
      <xdr:col>17</xdr:col>
      <xdr:colOff>152400</xdr:colOff>
      <xdr:row>25</xdr:row>
      <xdr:rowOff>174044</xdr:rowOff>
    </xdr:to>
    <xdr:pic>
      <xdr:nvPicPr>
        <xdr:cNvPr id="2" name="Picture 1"/>
        <xdr:cNvPicPr>
          <a:picLocks noChangeAspect="1"/>
        </xdr:cNvPicPr>
      </xdr:nvPicPr>
      <xdr:blipFill>
        <a:blip xmlns:r="http://schemas.openxmlformats.org/officeDocument/2006/relationships" r:embed="rId1"/>
        <a:stretch>
          <a:fillRect/>
        </a:stretch>
      </xdr:blipFill>
      <xdr:spPr>
        <a:xfrm>
          <a:off x="7759700" y="4305300"/>
          <a:ext cx="4254500" cy="32982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38100</xdr:colOff>
      <xdr:row>28</xdr:row>
      <xdr:rowOff>152400</xdr:rowOff>
    </xdr:from>
    <xdr:to>
      <xdr:col>12</xdr:col>
      <xdr:colOff>241300</xdr:colOff>
      <xdr:row>28</xdr:row>
      <xdr:rowOff>152400</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977900</xdr:colOff>
      <xdr:row>14</xdr:row>
      <xdr:rowOff>139700</xdr:rowOff>
    </xdr:from>
    <xdr:to>
      <xdr:col>11</xdr:col>
      <xdr:colOff>355600</xdr:colOff>
      <xdr:row>27</xdr:row>
      <xdr:rowOff>508000</xdr:rowOff>
    </xdr:to>
    <xdr:graphicFrame macro="">
      <xdr:nvGraphicFramePr>
        <xdr:cNvPr id="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177800</xdr:colOff>
      <xdr:row>13</xdr:row>
      <xdr:rowOff>228600</xdr:rowOff>
    </xdr:from>
    <xdr:to>
      <xdr:col>16</xdr:col>
      <xdr:colOff>31752</xdr:colOff>
      <xdr:row>22</xdr:row>
      <xdr:rowOff>1600200</xdr:rowOff>
    </xdr:to>
    <xdr:pic>
      <xdr:nvPicPr>
        <xdr:cNvPr id="2" name="Picture 1"/>
        <xdr:cNvPicPr>
          <a:picLocks noChangeAspect="1"/>
        </xdr:cNvPicPr>
      </xdr:nvPicPr>
      <xdr:blipFill>
        <a:blip xmlns:r="http://schemas.openxmlformats.org/officeDocument/2006/relationships" r:embed="rId1"/>
        <a:stretch>
          <a:fillRect/>
        </a:stretch>
      </xdr:blipFill>
      <xdr:spPr>
        <a:xfrm>
          <a:off x="7696200" y="4813300"/>
          <a:ext cx="5238752" cy="34925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7</xdr:col>
      <xdr:colOff>584200</xdr:colOff>
      <xdr:row>14</xdr:row>
      <xdr:rowOff>190500</xdr:rowOff>
    </xdr:from>
    <xdr:to>
      <xdr:col>13</xdr:col>
      <xdr:colOff>457200</xdr:colOff>
      <xdr:row>25</xdr:row>
      <xdr:rowOff>38100</xdr:rowOff>
    </xdr:to>
    <xdr:graphicFrame macro="">
      <xdr:nvGraphicFramePr>
        <xdr:cNvPr id="819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139700</xdr:colOff>
      <xdr:row>9</xdr:row>
      <xdr:rowOff>266700</xdr:rowOff>
    </xdr:from>
    <xdr:to>
      <xdr:col>7</xdr:col>
      <xdr:colOff>292100</xdr:colOff>
      <xdr:row>25</xdr:row>
      <xdr:rowOff>50800</xdr:rowOff>
    </xdr:to>
    <xdr:graphicFrame macro="">
      <xdr:nvGraphicFramePr>
        <xdr:cNvPr id="92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635000</xdr:colOff>
      <xdr:row>9</xdr:row>
      <xdr:rowOff>266700</xdr:rowOff>
    </xdr:from>
    <xdr:to>
      <xdr:col>12</xdr:col>
      <xdr:colOff>698500</xdr:colOff>
      <xdr:row>25</xdr:row>
      <xdr:rowOff>50800</xdr:rowOff>
    </xdr:to>
    <xdr:graphicFrame macro="">
      <xdr:nvGraphicFramePr>
        <xdr:cNvPr id="922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rtII_StochasticPop_summer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Excercises 4-5"/>
      <sheetName val="Excercise4"/>
      <sheetName val="Excercie5"/>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row r="36">
          <cell r="G36">
            <v>1</v>
          </cell>
          <cell r="H36">
            <v>2</v>
          </cell>
          <cell r="I36">
            <v>3</v>
          </cell>
          <cell r="J36">
            <v>4</v>
          </cell>
          <cell r="K36">
            <v>5</v>
          </cell>
          <cell r="L36">
            <v>6</v>
          </cell>
          <cell r="M36">
            <v>7</v>
          </cell>
          <cell r="N36">
            <v>8</v>
          </cell>
          <cell r="O36">
            <v>9</v>
          </cell>
          <cell r="P36">
            <v>10</v>
          </cell>
          <cell r="Q36">
            <v>11</v>
          </cell>
          <cell r="R36">
            <v>12</v>
          </cell>
          <cell r="S36">
            <v>13</v>
          </cell>
          <cell r="T36">
            <v>14</v>
          </cell>
          <cell r="U36">
            <v>15</v>
          </cell>
          <cell r="V36">
            <v>16</v>
          </cell>
          <cell r="W36">
            <v>17</v>
          </cell>
          <cell r="X36">
            <v>18</v>
          </cell>
          <cell r="Y36">
            <v>19</v>
          </cell>
          <cell r="Z36">
            <v>20</v>
          </cell>
          <cell r="AA36">
            <v>21</v>
          </cell>
          <cell r="AB36">
            <v>22</v>
          </cell>
          <cell r="AC36">
            <v>23</v>
          </cell>
          <cell r="AD36">
            <v>24</v>
          </cell>
          <cell r="AE36">
            <v>25</v>
          </cell>
          <cell r="AF36">
            <v>26</v>
          </cell>
          <cell r="AG36">
            <v>27</v>
          </cell>
          <cell r="AH36">
            <v>28</v>
          </cell>
          <cell r="AI36">
            <v>29</v>
          </cell>
          <cell r="AJ36">
            <v>30</v>
          </cell>
          <cell r="AK36">
            <v>31</v>
          </cell>
          <cell r="AL36">
            <v>32</v>
          </cell>
          <cell r="AM36">
            <v>33</v>
          </cell>
          <cell r="AN36">
            <v>34</v>
          </cell>
          <cell r="AO36">
            <v>35</v>
          </cell>
          <cell r="AP36">
            <v>36</v>
          </cell>
          <cell r="AQ36">
            <v>37</v>
          </cell>
          <cell r="AR36">
            <v>38</v>
          </cell>
          <cell r="AS36">
            <v>39</v>
          </cell>
          <cell r="AT36">
            <v>40</v>
          </cell>
          <cell r="AU36">
            <v>41</v>
          </cell>
          <cell r="AV36">
            <v>42</v>
          </cell>
          <cell r="AW36">
            <v>43</v>
          </cell>
          <cell r="AX36">
            <v>44</v>
          </cell>
          <cell r="AY36">
            <v>45</v>
          </cell>
          <cell r="AZ36">
            <v>46</v>
          </cell>
          <cell r="BA36">
            <v>47</v>
          </cell>
          <cell r="BB36">
            <v>48</v>
          </cell>
          <cell r="BC36">
            <v>49</v>
          </cell>
          <cell r="BD36">
            <v>50</v>
          </cell>
          <cell r="BE36">
            <v>51</v>
          </cell>
          <cell r="BF36">
            <v>52</v>
          </cell>
          <cell r="BG36">
            <v>53</v>
          </cell>
          <cell r="BH36">
            <v>54</v>
          </cell>
          <cell r="BI36">
            <v>55</v>
          </cell>
          <cell r="BJ36">
            <v>56</v>
          </cell>
          <cell r="BK36">
            <v>57</v>
          </cell>
          <cell r="BL36">
            <v>58</v>
          </cell>
          <cell r="BM36">
            <v>59</v>
          </cell>
          <cell r="BN36">
            <v>60</v>
          </cell>
          <cell r="BO36">
            <v>61</v>
          </cell>
          <cell r="BP36">
            <v>62</v>
          </cell>
          <cell r="BQ36">
            <v>63</v>
          </cell>
          <cell r="BR36">
            <v>64</v>
          </cell>
          <cell r="BS36">
            <v>65</v>
          </cell>
          <cell r="BT36">
            <v>66</v>
          </cell>
          <cell r="BU36">
            <v>67</v>
          </cell>
          <cell r="BV36">
            <v>68</v>
          </cell>
          <cell r="BW36">
            <v>69</v>
          </cell>
          <cell r="BX36">
            <v>70</v>
          </cell>
          <cell r="BY36">
            <v>71</v>
          </cell>
          <cell r="BZ36">
            <v>72</v>
          </cell>
          <cell r="CA36">
            <v>73</v>
          </cell>
          <cell r="CB36">
            <v>74</v>
          </cell>
          <cell r="CC36">
            <v>75</v>
          </cell>
          <cell r="CD36">
            <v>76</v>
          </cell>
          <cell r="CE36">
            <v>77</v>
          </cell>
          <cell r="CF36">
            <v>78</v>
          </cell>
          <cell r="CG36">
            <v>79</v>
          </cell>
          <cell r="CH36">
            <v>80</v>
          </cell>
          <cell r="CI36">
            <v>81</v>
          </cell>
          <cell r="CJ36">
            <v>82</v>
          </cell>
          <cell r="CK36">
            <v>83</v>
          </cell>
          <cell r="CL36">
            <v>84</v>
          </cell>
          <cell r="CM36">
            <v>85</v>
          </cell>
          <cell r="CN36">
            <v>86</v>
          </cell>
          <cell r="CO36">
            <v>87</v>
          </cell>
          <cell r="CP36">
            <v>88</v>
          </cell>
          <cell r="CQ36">
            <v>89</v>
          </cell>
          <cell r="CR36">
            <v>90</v>
          </cell>
          <cell r="CS36">
            <v>91</v>
          </cell>
          <cell r="CT36">
            <v>92</v>
          </cell>
          <cell r="CU36">
            <v>93</v>
          </cell>
          <cell r="CV36">
            <v>94</v>
          </cell>
          <cell r="CW36">
            <v>95</v>
          </cell>
          <cell r="CX36">
            <v>96</v>
          </cell>
          <cell r="CY36">
            <v>97</v>
          </cell>
          <cell r="CZ36">
            <v>98</v>
          </cell>
          <cell r="DA36">
            <v>99</v>
          </cell>
          <cell r="DB36">
            <v>100</v>
          </cell>
        </row>
        <row r="38">
          <cell r="G38">
            <v>100</v>
          </cell>
          <cell r="H38">
            <v>80</v>
          </cell>
          <cell r="I38">
            <v>96</v>
          </cell>
          <cell r="J38">
            <v>76.800000000000011</v>
          </cell>
          <cell r="K38">
            <v>61.440000000000012</v>
          </cell>
          <cell r="L38">
            <v>73.728000000000009</v>
          </cell>
          <cell r="M38">
            <v>88.473600000000005</v>
          </cell>
          <cell r="N38">
            <v>106.16832000000001</v>
          </cell>
          <cell r="O38">
            <v>84.934656000000018</v>
          </cell>
          <cell r="P38">
            <v>67.947724800000017</v>
          </cell>
          <cell r="Q38">
            <v>54.35817984000002</v>
          </cell>
          <cell r="R38">
            <v>65.229815808000026</v>
          </cell>
          <cell r="S38">
            <v>52.183852646400027</v>
          </cell>
          <cell r="T38">
            <v>62.620623175680031</v>
          </cell>
          <cell r="U38">
            <v>75.144747810816028</v>
          </cell>
          <cell r="V38">
            <v>60.115798248652823</v>
          </cell>
          <cell r="W38">
            <v>48.092638598922264</v>
          </cell>
          <cell r="X38">
            <v>38.474110879137811</v>
          </cell>
          <cell r="Y38">
            <v>30.77928870331025</v>
          </cell>
          <cell r="Z38">
            <v>24.6234309626482</v>
          </cell>
          <cell r="AA38">
            <v>29.548117155177838</v>
          </cell>
          <cell r="AB38">
            <v>35.457740586213404</v>
          </cell>
          <cell r="AC38">
            <v>42.549288703456085</v>
          </cell>
          <cell r="AD38">
            <v>34.039430962764868</v>
          </cell>
          <cell r="AE38">
            <v>27.231544770211897</v>
          </cell>
          <cell r="AF38">
            <v>32.677853724254277</v>
          </cell>
          <cell r="AG38">
            <v>26.142282979403422</v>
          </cell>
          <cell r="AH38">
            <v>20.913826383522739</v>
          </cell>
          <cell r="AI38">
            <v>16.731061106818192</v>
          </cell>
          <cell r="AJ38">
            <v>13.384848885454554</v>
          </cell>
          <cell r="AK38">
            <v>10.707879108363644</v>
          </cell>
          <cell r="AL38">
            <v>8.5663032866909159</v>
          </cell>
          <cell r="AM38">
            <v>6.8530426293527329</v>
          </cell>
          <cell r="AN38">
            <v>8.2236511552232798</v>
          </cell>
          <cell r="AO38">
            <v>9.8683813862679362</v>
          </cell>
          <cell r="AP38">
            <v>11.842057663521523</v>
          </cell>
          <cell r="AQ38">
            <v>9.4736461308172188</v>
          </cell>
          <cell r="AR38">
            <v>7.5789169046537754</v>
          </cell>
          <cell r="AS38">
            <v>6.0631335237230211</v>
          </cell>
          <cell r="AT38">
            <v>7.2757602284676253</v>
          </cell>
          <cell r="AU38">
            <v>5.8206081827741007</v>
          </cell>
          <cell r="AV38">
            <v>4.6564865462192806</v>
          </cell>
          <cell r="AW38">
            <v>3.7251892369754245</v>
          </cell>
          <cell r="AX38">
            <v>2.9801513895803398</v>
          </cell>
          <cell r="AY38">
            <v>3.5761816674964075</v>
          </cell>
          <cell r="AZ38">
            <v>4.291418000995689</v>
          </cell>
          <cell r="BA38">
            <v>5.1497016011948267</v>
          </cell>
          <cell r="BB38">
            <v>4.1197612809558617</v>
          </cell>
          <cell r="BC38">
            <v>3.2958090247646896</v>
          </cell>
          <cell r="BD38">
            <v>2.6366472198117519</v>
          </cell>
          <cell r="BE38">
            <v>3.1639766637741022</v>
          </cell>
          <cell r="BF38">
            <v>2.5311813310192819</v>
          </cell>
          <cell r="BG38">
            <v>2.0249450648154257</v>
          </cell>
          <cell r="BH38">
            <v>1.6199560518523406</v>
          </cell>
          <cell r="BI38">
            <v>1.9439472622228087</v>
          </cell>
          <cell r="BJ38">
            <v>1.555157809778247</v>
          </cell>
          <cell r="BK38">
            <v>1.2441262478225976</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9"/>
  <sheetViews>
    <sheetView tabSelected="1" workbookViewId="0">
      <selection activeCell="H1" sqref="H1"/>
    </sheetView>
  </sheetViews>
  <sheetFormatPr baseColWidth="10" defaultColWidth="8.7109375" defaultRowHeight="14" x14ac:dyDescent="0.2"/>
  <cols>
    <col min="1" max="1" width="2.140625" style="8" customWidth="1"/>
    <col min="2" max="3" width="8.7109375" style="8"/>
    <col min="4" max="4" width="10.42578125" style="8" bestFit="1" customWidth="1"/>
    <col min="5" max="16384" width="8.7109375" style="8"/>
  </cols>
  <sheetData>
    <row r="1" spans="2:3" s="23" customFormat="1" ht="23" customHeight="1" x14ac:dyDescent="0.25">
      <c r="B1" s="97" t="s">
        <v>44</v>
      </c>
    </row>
    <row r="2" spans="2:3" s="23" customFormat="1" ht="23" customHeight="1" x14ac:dyDescent="0.25">
      <c r="B2" s="4"/>
    </row>
    <row r="3" spans="2:3" s="23" customFormat="1" ht="23" customHeight="1" x14ac:dyDescent="0.25">
      <c r="B3" s="23" t="s">
        <v>46</v>
      </c>
    </row>
    <row r="4" spans="2:3" s="23" customFormat="1" ht="28" customHeight="1" x14ac:dyDescent="0.35">
      <c r="B4" s="23" t="s">
        <v>192</v>
      </c>
    </row>
    <row r="5" spans="2:3" s="23" customFormat="1" ht="28" customHeight="1" x14ac:dyDescent="0.25">
      <c r="C5" s="4" t="s">
        <v>149</v>
      </c>
    </row>
    <row r="6" spans="2:3" s="23" customFormat="1" ht="28" customHeight="1" x14ac:dyDescent="0.25">
      <c r="C6" s="7" t="s">
        <v>150</v>
      </c>
    </row>
    <row r="7" spans="2:3" s="23" customFormat="1" ht="28" customHeight="1" x14ac:dyDescent="0.25">
      <c r="C7" s="4" t="s">
        <v>151</v>
      </c>
    </row>
    <row r="8" spans="2:3" s="23" customFormat="1" ht="23" customHeight="1" x14ac:dyDescent="0.25"/>
    <row r="9" spans="2:3" s="23" customFormat="1" ht="27" customHeight="1" x14ac:dyDescent="0.25">
      <c r="B9" s="23" t="s">
        <v>152</v>
      </c>
    </row>
    <row r="10" spans="2:3" s="23" customFormat="1" ht="27" customHeight="1" x14ac:dyDescent="0.25">
      <c r="B10" s="23" t="s">
        <v>193</v>
      </c>
    </row>
    <row r="11" spans="2:3" s="23" customFormat="1" ht="23" customHeight="1" x14ac:dyDescent="0.25"/>
    <row r="12" spans="2:3" s="23" customFormat="1" ht="28" customHeight="1" x14ac:dyDescent="0.25">
      <c r="B12" s="23" t="s">
        <v>63</v>
      </c>
    </row>
    <row r="13" spans="2:3" s="23" customFormat="1" ht="28" customHeight="1" x14ac:dyDescent="0.25">
      <c r="B13" s="23" t="s">
        <v>47</v>
      </c>
    </row>
    <row r="14" spans="2:3" s="23" customFormat="1" ht="28" customHeight="1" x14ac:dyDescent="0.25">
      <c r="C14" s="23" t="s">
        <v>48</v>
      </c>
    </row>
    <row r="15" spans="2:3" s="23" customFormat="1" ht="28" customHeight="1" x14ac:dyDescent="0.25">
      <c r="C15" s="23" t="s">
        <v>49</v>
      </c>
    </row>
    <row r="16" spans="2:3" s="23" customFormat="1" ht="23" customHeight="1" x14ac:dyDescent="0.25"/>
    <row r="17" spans="2:19" s="23" customFormat="1" ht="23" customHeight="1" x14ac:dyDescent="0.25"/>
    <row r="18" spans="2:19" s="23" customFormat="1" ht="23" customHeight="1" x14ac:dyDescent="0.25">
      <c r="B18" s="97" t="s">
        <v>104</v>
      </c>
    </row>
    <row r="19" spans="2:19" s="23" customFormat="1" ht="23" customHeight="1" x14ac:dyDescent="0.25"/>
    <row r="20" spans="2:19" s="5" customFormat="1" ht="23" customHeight="1" x14ac:dyDescent="0.2"/>
    <row r="21" spans="2:19" s="5" customFormat="1" ht="23" customHeight="1" x14ac:dyDescent="0.2"/>
    <row r="29" spans="2:19" ht="76" customHeight="1" x14ac:dyDescent="0.25">
      <c r="K29" s="153" t="s">
        <v>249</v>
      </c>
      <c r="L29" s="154"/>
      <c r="M29" s="154"/>
      <c r="N29" s="154"/>
      <c r="O29" s="154"/>
      <c r="P29" s="154"/>
      <c r="Q29" s="154"/>
      <c r="R29" s="154"/>
      <c r="S29" s="154"/>
    </row>
  </sheetData>
  <mergeCells count="1">
    <mergeCell ref="K29:S29"/>
  </mergeCells>
  <phoneticPr fontId="0" type="noConversion"/>
  <pageMargins left="0.7" right="0.7" top="0.75" bottom="0.75" header="0.5" footer="0.5"/>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7"/>
  <sheetViews>
    <sheetView workbookViewId="0">
      <selection activeCell="I1" sqref="I1"/>
    </sheetView>
  </sheetViews>
  <sheetFormatPr baseColWidth="10" defaultColWidth="11.42578125" defaultRowHeight="14" x14ac:dyDescent="0.2"/>
  <cols>
    <col min="1" max="1" width="3" style="8" customWidth="1"/>
    <col min="2" max="2" width="7" style="8" customWidth="1"/>
    <col min="3" max="7" width="11.42578125" style="8" customWidth="1"/>
    <col min="8" max="8" width="27.7109375" style="8" customWidth="1"/>
    <col min="9" max="16384" width="11.42578125" style="8"/>
  </cols>
  <sheetData>
    <row r="1" spans="1:42" s="50" customFormat="1" ht="23" customHeight="1" x14ac:dyDescent="0.25">
      <c r="B1" s="99" t="s">
        <v>82</v>
      </c>
    </row>
    <row r="2" spans="1:42" s="39" customFormat="1" ht="9.75" customHeight="1" x14ac:dyDescent="0.2"/>
    <row r="3" spans="1:42" s="37" customFormat="1" ht="31" customHeight="1" x14ac:dyDescent="0.25">
      <c r="A3" s="36"/>
      <c r="B3" s="36"/>
      <c r="C3" s="36" t="s">
        <v>83</v>
      </c>
      <c r="D3" s="36"/>
      <c r="E3" s="36"/>
      <c r="F3" s="36"/>
      <c r="G3" s="36"/>
      <c r="H3" s="36"/>
      <c r="I3" s="36"/>
      <c r="J3" s="36"/>
      <c r="K3" s="36"/>
      <c r="L3" s="36"/>
      <c r="M3" s="36"/>
    </row>
    <row r="4" spans="1:42" s="37" customFormat="1" ht="31" customHeight="1" x14ac:dyDescent="0.25">
      <c r="A4" s="36"/>
      <c r="B4" s="36"/>
      <c r="C4" s="36" t="s">
        <v>84</v>
      </c>
      <c r="D4" s="36"/>
      <c r="E4" s="36"/>
      <c r="F4" s="36"/>
      <c r="G4" s="36"/>
      <c r="H4" s="36"/>
      <c r="I4" s="36"/>
      <c r="J4" s="36"/>
      <c r="K4" s="36"/>
      <c r="L4" s="36"/>
      <c r="M4" s="36"/>
    </row>
    <row r="5" spans="1:42" s="37" customFormat="1" ht="31" customHeight="1" x14ac:dyDescent="0.25">
      <c r="A5" s="36"/>
      <c r="B5" s="36"/>
      <c r="C5" s="36" t="s">
        <v>85</v>
      </c>
      <c r="D5" s="36"/>
      <c r="E5" s="36"/>
      <c r="F5" s="36"/>
      <c r="G5" s="36"/>
      <c r="H5" s="36"/>
      <c r="I5" s="36"/>
      <c r="J5" s="36"/>
      <c r="K5" s="36"/>
      <c r="L5" s="36"/>
      <c r="M5" s="36"/>
    </row>
    <row r="6" spans="1:42" s="37" customFormat="1" ht="31" customHeight="1" x14ac:dyDescent="0.25">
      <c r="A6" s="36"/>
      <c r="B6" s="36"/>
      <c r="C6" s="36"/>
      <c r="D6" s="36"/>
      <c r="E6" s="36"/>
      <c r="F6" s="36"/>
      <c r="G6" s="36"/>
      <c r="H6" s="36"/>
      <c r="I6" s="36"/>
      <c r="J6" s="36"/>
      <c r="K6" s="36"/>
      <c r="L6" s="36"/>
      <c r="M6" s="36"/>
    </row>
    <row r="7" spans="1:42" s="39" customFormat="1" ht="23" customHeight="1" x14ac:dyDescent="0.25">
      <c r="A7" s="36"/>
      <c r="B7" s="36"/>
      <c r="C7" s="36"/>
      <c r="D7" s="36"/>
      <c r="E7" s="36"/>
      <c r="F7" s="109" t="s">
        <v>86</v>
      </c>
      <c r="G7" s="36"/>
      <c r="H7" s="36"/>
      <c r="I7" s="36"/>
      <c r="J7" s="36"/>
      <c r="K7" s="36"/>
      <c r="L7" s="36"/>
      <c r="M7" s="36"/>
    </row>
    <row r="8" spans="1:42" s="39" customFormat="1" ht="23" customHeight="1" x14ac:dyDescent="0.25">
      <c r="A8" s="36"/>
      <c r="B8" s="36"/>
      <c r="C8" s="53" t="s">
        <v>76</v>
      </c>
      <c r="D8" s="55">
        <v>1</v>
      </c>
      <c r="E8" s="36"/>
      <c r="F8" s="110" t="s">
        <v>87</v>
      </c>
      <c r="G8" s="100"/>
      <c r="H8" s="111">
        <f>AP12</f>
        <v>1000</v>
      </c>
      <c r="I8" s="36"/>
      <c r="J8" s="36"/>
      <c r="K8" s="36"/>
      <c r="L8" s="36"/>
      <c r="M8" s="36"/>
      <c r="P8" s="34"/>
      <c r="Q8" s="34"/>
      <c r="R8" s="34"/>
      <c r="S8" s="34"/>
      <c r="T8" s="34"/>
      <c r="U8" s="34"/>
      <c r="V8" s="34"/>
      <c r="W8" s="34"/>
      <c r="X8" s="34"/>
      <c r="Y8" s="34"/>
      <c r="Z8" s="34"/>
      <c r="AA8" s="34"/>
      <c r="AB8" s="34"/>
      <c r="AC8" s="34"/>
    </row>
    <row r="9" spans="1:42" s="39" customFormat="1" ht="23" customHeight="1" x14ac:dyDescent="0.25">
      <c r="A9" s="36"/>
      <c r="B9" s="36"/>
      <c r="C9" s="53" t="s">
        <v>77</v>
      </c>
      <c r="D9" s="54">
        <v>1000</v>
      </c>
      <c r="E9" s="36"/>
      <c r="F9" s="110" t="s">
        <v>88</v>
      </c>
      <c r="G9" s="100"/>
      <c r="H9" s="112">
        <f>AP13</f>
        <v>167772160</v>
      </c>
      <c r="I9" s="36"/>
      <c r="J9" s="36"/>
      <c r="K9" s="36"/>
      <c r="L9" s="36"/>
      <c r="M9" s="36"/>
      <c r="P9" s="34"/>
      <c r="Q9" s="34"/>
      <c r="R9" s="34"/>
      <c r="S9" s="34"/>
      <c r="T9" s="34"/>
      <c r="U9" s="34"/>
      <c r="V9" s="34"/>
      <c r="W9" s="34"/>
      <c r="X9" s="34"/>
      <c r="Y9" s="34"/>
      <c r="Z9" s="34"/>
      <c r="AA9" s="34"/>
      <c r="AB9" s="34"/>
      <c r="AC9" s="34"/>
    </row>
    <row r="10" spans="1:42" s="39" customFormat="1" ht="42" customHeight="1" x14ac:dyDescent="0.25">
      <c r="A10" s="36"/>
      <c r="B10" s="36"/>
      <c r="C10" s="36"/>
      <c r="D10" s="36"/>
      <c r="E10" s="36"/>
      <c r="F10" s="36"/>
      <c r="G10" s="36"/>
      <c r="H10" s="36"/>
      <c r="I10" s="36"/>
      <c r="J10" s="36"/>
      <c r="K10" s="36"/>
      <c r="L10" s="36"/>
      <c r="M10" s="36"/>
      <c r="N10" s="37"/>
      <c r="O10" s="37"/>
      <c r="P10" s="51"/>
      <c r="Q10" s="51"/>
      <c r="R10" s="51"/>
      <c r="S10" s="51"/>
      <c r="T10" s="51"/>
      <c r="U10" s="51"/>
      <c r="V10" s="51"/>
      <c r="W10" s="51"/>
      <c r="X10" s="51"/>
      <c r="Y10" s="51"/>
      <c r="Z10" s="51"/>
      <c r="AA10" s="51"/>
      <c r="AB10" s="51"/>
      <c r="AC10" s="51"/>
      <c r="AD10" s="37"/>
      <c r="AE10" s="37"/>
      <c r="AF10" s="37"/>
    </row>
    <row r="11" spans="1:42" s="39" customFormat="1" ht="19" x14ac:dyDescent="0.25">
      <c r="A11" s="36"/>
      <c r="B11" s="36"/>
      <c r="C11" s="36"/>
      <c r="D11" s="36"/>
      <c r="E11" s="36"/>
      <c r="F11" s="36"/>
      <c r="G11" s="36"/>
      <c r="H11" s="36"/>
      <c r="I11" s="36"/>
      <c r="J11" s="36"/>
      <c r="K11" s="36"/>
      <c r="L11" s="36"/>
      <c r="M11" s="36"/>
      <c r="P11" s="34"/>
      <c r="Q11" s="52" t="s">
        <v>37</v>
      </c>
      <c r="R11" s="34">
        <v>1</v>
      </c>
      <c r="S11" s="34">
        <f t="shared" ref="S11:AP11" si="0">R11+1</f>
        <v>2</v>
      </c>
      <c r="T11" s="34">
        <f t="shared" si="0"/>
        <v>3</v>
      </c>
      <c r="U11" s="34">
        <f t="shared" si="0"/>
        <v>4</v>
      </c>
      <c r="V11" s="34">
        <f t="shared" si="0"/>
        <v>5</v>
      </c>
      <c r="W11" s="34">
        <f t="shared" si="0"/>
        <v>6</v>
      </c>
      <c r="X11" s="34">
        <f t="shared" si="0"/>
        <v>7</v>
      </c>
      <c r="Y11" s="34">
        <f t="shared" si="0"/>
        <v>8</v>
      </c>
      <c r="Z11" s="34">
        <f t="shared" si="0"/>
        <v>9</v>
      </c>
      <c r="AA11" s="34">
        <f t="shared" si="0"/>
        <v>10</v>
      </c>
      <c r="AB11" s="34">
        <f t="shared" si="0"/>
        <v>11</v>
      </c>
      <c r="AC11" s="34">
        <f t="shared" si="0"/>
        <v>12</v>
      </c>
      <c r="AD11" s="39">
        <f t="shared" si="0"/>
        <v>13</v>
      </c>
      <c r="AE11" s="39">
        <f t="shared" si="0"/>
        <v>14</v>
      </c>
      <c r="AF11" s="39">
        <f t="shared" si="0"/>
        <v>15</v>
      </c>
      <c r="AG11" s="39">
        <f t="shared" si="0"/>
        <v>16</v>
      </c>
      <c r="AH11" s="39">
        <f t="shared" si="0"/>
        <v>17</v>
      </c>
      <c r="AI11" s="39">
        <f t="shared" si="0"/>
        <v>18</v>
      </c>
      <c r="AJ11" s="39">
        <f t="shared" si="0"/>
        <v>19</v>
      </c>
      <c r="AK11" s="39">
        <f t="shared" si="0"/>
        <v>20</v>
      </c>
      <c r="AL11" s="39">
        <f t="shared" si="0"/>
        <v>21</v>
      </c>
      <c r="AM11" s="39">
        <f t="shared" si="0"/>
        <v>22</v>
      </c>
      <c r="AN11" s="39">
        <f t="shared" si="0"/>
        <v>23</v>
      </c>
      <c r="AO11" s="39">
        <f t="shared" si="0"/>
        <v>24</v>
      </c>
      <c r="AP11" s="39">
        <f t="shared" si="0"/>
        <v>25</v>
      </c>
    </row>
    <row r="12" spans="1:42" s="39" customFormat="1" ht="19" x14ac:dyDescent="0.25">
      <c r="A12" s="36"/>
      <c r="B12" s="36"/>
      <c r="C12" s="36"/>
      <c r="D12" s="36"/>
      <c r="E12" s="36"/>
      <c r="F12" s="36"/>
      <c r="G12" s="36"/>
      <c r="H12" s="36"/>
      <c r="I12" s="36"/>
      <c r="J12" s="36"/>
      <c r="K12" s="36"/>
      <c r="L12" s="36"/>
      <c r="M12" s="36"/>
      <c r="P12" s="34"/>
      <c r="Q12" s="52" t="s">
        <v>80</v>
      </c>
      <c r="R12" s="34">
        <v>10</v>
      </c>
      <c r="S12" s="34">
        <f t="shared" ref="S12:AP12" si="1">R12+($D$8*R12*(1-R12/$D$9))</f>
        <v>19.899999999999999</v>
      </c>
      <c r="T12" s="34">
        <f t="shared" si="1"/>
        <v>39.403989999999993</v>
      </c>
      <c r="U12" s="34">
        <f t="shared" si="1"/>
        <v>77.255305572079891</v>
      </c>
      <c r="V12" s="34">
        <f t="shared" si="1"/>
        <v>148.54222890512435</v>
      </c>
      <c r="W12" s="34">
        <f t="shared" si="1"/>
        <v>275.01966404214636</v>
      </c>
      <c r="X12" s="34">
        <f t="shared" si="1"/>
        <v>474.40351247443766</v>
      </c>
      <c r="Y12" s="34">
        <f t="shared" si="1"/>
        <v>723.74833230079139</v>
      </c>
      <c r="Z12" s="34">
        <f t="shared" si="1"/>
        <v>923.68501609340603</v>
      </c>
      <c r="AA12" s="34">
        <f t="shared" si="1"/>
        <v>994.17602323133633</v>
      </c>
      <c r="AB12" s="34">
        <f t="shared" si="1"/>
        <v>999.96608129459798</v>
      </c>
      <c r="AC12" s="34">
        <f t="shared" si="1"/>
        <v>999.99999884952149</v>
      </c>
      <c r="AD12" s="39">
        <f t="shared" si="1"/>
        <v>1000</v>
      </c>
      <c r="AE12" s="39">
        <f t="shared" si="1"/>
        <v>1000</v>
      </c>
      <c r="AF12" s="39">
        <f t="shared" si="1"/>
        <v>1000</v>
      </c>
      <c r="AG12" s="39">
        <f t="shared" si="1"/>
        <v>1000</v>
      </c>
      <c r="AH12" s="39">
        <f t="shared" si="1"/>
        <v>1000</v>
      </c>
      <c r="AI12" s="39">
        <f t="shared" si="1"/>
        <v>1000</v>
      </c>
      <c r="AJ12" s="39">
        <f t="shared" si="1"/>
        <v>1000</v>
      </c>
      <c r="AK12" s="39">
        <f t="shared" si="1"/>
        <v>1000</v>
      </c>
      <c r="AL12" s="39">
        <f t="shared" si="1"/>
        <v>1000</v>
      </c>
      <c r="AM12" s="39">
        <f t="shared" si="1"/>
        <v>1000</v>
      </c>
      <c r="AN12" s="39">
        <f t="shared" si="1"/>
        <v>1000</v>
      </c>
      <c r="AO12" s="39">
        <f t="shared" si="1"/>
        <v>1000</v>
      </c>
      <c r="AP12" s="39">
        <f t="shared" si="1"/>
        <v>1000</v>
      </c>
    </row>
    <row r="13" spans="1:42" s="39" customFormat="1" ht="19" x14ac:dyDescent="0.25">
      <c r="A13" s="36"/>
      <c r="B13" s="36"/>
      <c r="C13" s="36"/>
      <c r="D13" s="36"/>
      <c r="E13" s="36"/>
      <c r="F13" s="36"/>
      <c r="G13" s="36"/>
      <c r="H13" s="36"/>
      <c r="I13" s="36"/>
      <c r="J13" s="36"/>
      <c r="K13" s="36"/>
      <c r="L13" s="36"/>
      <c r="M13" s="36"/>
      <c r="P13" s="34"/>
      <c r="Q13" s="52" t="s">
        <v>81</v>
      </c>
      <c r="R13" s="34">
        <f>R12</f>
        <v>10</v>
      </c>
      <c r="S13" s="34">
        <f t="shared" ref="S13:AP13" si="2">R13*(1+$D8)</f>
        <v>20</v>
      </c>
      <c r="T13" s="34">
        <f t="shared" si="2"/>
        <v>40</v>
      </c>
      <c r="U13" s="34">
        <f t="shared" si="2"/>
        <v>80</v>
      </c>
      <c r="V13" s="34">
        <f t="shared" si="2"/>
        <v>160</v>
      </c>
      <c r="W13" s="34">
        <f t="shared" si="2"/>
        <v>320</v>
      </c>
      <c r="X13" s="34">
        <f t="shared" si="2"/>
        <v>640</v>
      </c>
      <c r="Y13" s="34">
        <f t="shared" si="2"/>
        <v>1280</v>
      </c>
      <c r="Z13" s="34">
        <f t="shared" si="2"/>
        <v>2560</v>
      </c>
      <c r="AA13" s="34">
        <f t="shared" si="2"/>
        <v>5120</v>
      </c>
      <c r="AB13" s="34">
        <f t="shared" si="2"/>
        <v>10240</v>
      </c>
      <c r="AC13" s="34">
        <f t="shared" si="2"/>
        <v>20480</v>
      </c>
      <c r="AD13" s="39">
        <f t="shared" si="2"/>
        <v>40960</v>
      </c>
      <c r="AE13" s="39">
        <f t="shared" si="2"/>
        <v>81920</v>
      </c>
      <c r="AF13" s="39">
        <f t="shared" si="2"/>
        <v>163840</v>
      </c>
      <c r="AG13" s="39">
        <f t="shared" si="2"/>
        <v>327680</v>
      </c>
      <c r="AH13" s="39">
        <f t="shared" si="2"/>
        <v>655360</v>
      </c>
      <c r="AI13" s="39">
        <f t="shared" si="2"/>
        <v>1310720</v>
      </c>
      <c r="AJ13" s="39">
        <f t="shared" si="2"/>
        <v>2621440</v>
      </c>
      <c r="AK13" s="39">
        <f t="shared" si="2"/>
        <v>5242880</v>
      </c>
      <c r="AL13" s="39">
        <f t="shared" si="2"/>
        <v>10485760</v>
      </c>
      <c r="AM13" s="39">
        <f t="shared" si="2"/>
        <v>20971520</v>
      </c>
      <c r="AN13" s="39">
        <f t="shared" si="2"/>
        <v>41943040</v>
      </c>
      <c r="AO13" s="39">
        <f t="shared" si="2"/>
        <v>83886080</v>
      </c>
      <c r="AP13" s="39">
        <f t="shared" si="2"/>
        <v>167772160</v>
      </c>
    </row>
    <row r="14" spans="1:42" s="39" customFormat="1" ht="19" x14ac:dyDescent="0.25">
      <c r="A14" s="36"/>
      <c r="B14" s="36"/>
      <c r="C14" s="36"/>
      <c r="D14" s="36"/>
      <c r="E14" s="36"/>
      <c r="F14" s="36"/>
      <c r="G14" s="36"/>
      <c r="H14" s="36"/>
      <c r="I14" s="36"/>
      <c r="J14" s="36"/>
      <c r="K14" s="36"/>
      <c r="L14" s="36"/>
      <c r="M14" s="36"/>
      <c r="P14" s="34"/>
      <c r="Q14" s="34"/>
      <c r="R14" s="34"/>
      <c r="S14" s="34"/>
      <c r="T14" s="34"/>
      <c r="U14" s="34"/>
      <c r="V14" s="34"/>
      <c r="W14" s="34"/>
      <c r="X14" s="34"/>
      <c r="Y14" s="34"/>
      <c r="Z14" s="34"/>
      <c r="AA14" s="34"/>
      <c r="AB14" s="34"/>
      <c r="AC14" s="34"/>
    </row>
    <row r="15" spans="1:42" s="39" customFormat="1" ht="19" x14ac:dyDescent="0.25">
      <c r="A15" s="36"/>
      <c r="B15" s="36"/>
      <c r="C15" s="36"/>
      <c r="D15" s="36"/>
      <c r="E15" s="36"/>
      <c r="F15" s="36"/>
      <c r="G15" s="36"/>
      <c r="H15" s="36"/>
      <c r="I15" s="36"/>
      <c r="J15" s="36"/>
      <c r="K15" s="36"/>
      <c r="L15" s="36"/>
      <c r="M15" s="36"/>
      <c r="P15" s="34"/>
      <c r="Q15" s="34"/>
      <c r="R15" s="34"/>
      <c r="S15" s="34"/>
      <c r="T15" s="34"/>
      <c r="U15" s="34"/>
      <c r="V15" s="34"/>
      <c r="W15" s="34"/>
      <c r="X15" s="34"/>
      <c r="Y15" s="34"/>
      <c r="Z15" s="34"/>
      <c r="AA15" s="34"/>
      <c r="AB15" s="34"/>
      <c r="AC15" s="34"/>
    </row>
    <row r="16" spans="1:42" s="39" customFormat="1" ht="19" x14ac:dyDescent="0.25">
      <c r="A16" s="36"/>
      <c r="B16" s="36"/>
      <c r="C16" s="36"/>
      <c r="D16" s="36"/>
      <c r="E16" s="36"/>
      <c r="F16" s="36"/>
      <c r="G16" s="36"/>
      <c r="H16" s="36"/>
      <c r="I16" s="36"/>
      <c r="J16" s="36"/>
      <c r="K16" s="36"/>
      <c r="L16" s="36"/>
      <c r="M16" s="36"/>
      <c r="P16" s="34"/>
      <c r="Q16" s="34"/>
      <c r="R16" s="34"/>
      <c r="S16" s="34"/>
      <c r="T16" s="34"/>
      <c r="U16" s="34"/>
      <c r="V16" s="34"/>
      <c r="W16" s="34"/>
      <c r="X16" s="34"/>
      <c r="Y16" s="34"/>
      <c r="Z16" s="34"/>
      <c r="AA16" s="34"/>
      <c r="AB16" s="34"/>
      <c r="AC16" s="34"/>
    </row>
    <row r="17" spans="1:29" s="39" customFormat="1" ht="19" x14ac:dyDescent="0.25">
      <c r="A17" s="36"/>
      <c r="B17" s="36"/>
      <c r="C17" s="36"/>
      <c r="D17" s="36"/>
      <c r="E17" s="36"/>
      <c r="F17" s="36"/>
      <c r="G17" s="36"/>
      <c r="H17" s="36"/>
      <c r="I17" s="36"/>
      <c r="J17" s="36"/>
      <c r="K17" s="36"/>
      <c r="L17" s="36"/>
      <c r="M17" s="36"/>
      <c r="P17" s="34"/>
      <c r="Q17" s="34"/>
      <c r="R17" s="34"/>
      <c r="S17" s="34"/>
      <c r="T17" s="34"/>
      <c r="U17" s="34"/>
      <c r="V17" s="34"/>
      <c r="W17" s="34"/>
      <c r="X17" s="34"/>
      <c r="Y17" s="34"/>
      <c r="Z17" s="34"/>
      <c r="AA17" s="34"/>
      <c r="AB17" s="34"/>
      <c r="AC17" s="34"/>
    </row>
    <row r="18" spans="1:29" s="39" customFormat="1" ht="19" x14ac:dyDescent="0.25">
      <c r="A18" s="36"/>
      <c r="B18" s="36"/>
      <c r="C18" s="36"/>
      <c r="D18" s="36"/>
      <c r="E18" s="36"/>
      <c r="F18" s="36"/>
      <c r="G18" s="36"/>
      <c r="H18" s="36"/>
      <c r="I18" s="36"/>
      <c r="J18" s="36"/>
      <c r="K18" s="36"/>
      <c r="L18" s="36"/>
      <c r="M18" s="36"/>
      <c r="P18" s="34"/>
      <c r="Q18" s="34"/>
      <c r="R18" s="34"/>
      <c r="S18" s="34"/>
      <c r="T18" s="34"/>
      <c r="U18" s="34"/>
      <c r="V18" s="34"/>
      <c r="W18" s="34"/>
      <c r="X18" s="34"/>
      <c r="Y18" s="34"/>
      <c r="Z18" s="34"/>
      <c r="AA18" s="34"/>
      <c r="AB18" s="34"/>
      <c r="AC18" s="34"/>
    </row>
    <row r="19" spans="1:29" s="39" customFormat="1" ht="19" x14ac:dyDescent="0.25">
      <c r="A19" s="36"/>
      <c r="B19" s="36"/>
      <c r="C19" s="36"/>
      <c r="D19" s="36"/>
      <c r="E19" s="36"/>
      <c r="F19" s="36"/>
      <c r="G19" s="36"/>
      <c r="H19" s="36"/>
      <c r="I19" s="36"/>
      <c r="J19" s="36"/>
      <c r="K19" s="36"/>
      <c r="L19" s="36"/>
      <c r="M19" s="36"/>
      <c r="P19" s="34"/>
      <c r="Q19" s="34"/>
      <c r="R19" s="34"/>
      <c r="S19" s="34"/>
      <c r="T19" s="34"/>
      <c r="U19" s="34"/>
      <c r="V19" s="34"/>
      <c r="W19" s="34"/>
      <c r="X19" s="34"/>
      <c r="Y19" s="34"/>
      <c r="Z19" s="34"/>
      <c r="AA19" s="34"/>
      <c r="AB19" s="34"/>
      <c r="AC19" s="34"/>
    </row>
    <row r="20" spans="1:29" s="39" customFormat="1" ht="19" x14ac:dyDescent="0.25">
      <c r="A20" s="36"/>
      <c r="B20" s="36"/>
      <c r="C20" s="36"/>
      <c r="D20" s="36"/>
      <c r="E20" s="36"/>
      <c r="F20" s="36"/>
      <c r="G20" s="36"/>
      <c r="H20" s="36"/>
      <c r="I20" s="36"/>
      <c r="J20" s="36"/>
      <c r="K20" s="36"/>
      <c r="L20" s="36"/>
      <c r="M20" s="36"/>
      <c r="P20" s="34"/>
      <c r="Q20" s="34"/>
      <c r="R20" s="34"/>
      <c r="S20" s="34"/>
      <c r="T20" s="34"/>
      <c r="U20" s="34"/>
      <c r="V20" s="34"/>
      <c r="W20" s="34"/>
      <c r="X20" s="34"/>
      <c r="Y20" s="34"/>
      <c r="Z20" s="34"/>
      <c r="AA20" s="34"/>
      <c r="AB20" s="34"/>
      <c r="AC20" s="34"/>
    </row>
    <row r="21" spans="1:29" s="39" customFormat="1" ht="19" x14ac:dyDescent="0.25">
      <c r="A21" s="36"/>
      <c r="B21" s="36"/>
      <c r="C21" s="36"/>
      <c r="D21" s="36"/>
      <c r="E21" s="36"/>
      <c r="F21" s="36"/>
      <c r="G21" s="36"/>
      <c r="H21" s="36"/>
      <c r="I21" s="36"/>
      <c r="J21" s="36"/>
      <c r="K21" s="36"/>
      <c r="L21" s="36"/>
      <c r="M21" s="36"/>
      <c r="P21" s="34"/>
      <c r="Q21" s="34"/>
      <c r="R21" s="34"/>
      <c r="S21" s="34"/>
      <c r="T21" s="34"/>
      <c r="U21" s="34"/>
      <c r="V21" s="34"/>
      <c r="W21" s="34"/>
      <c r="X21" s="34"/>
      <c r="Y21" s="34"/>
      <c r="Z21" s="34"/>
      <c r="AA21" s="34"/>
      <c r="AB21" s="34"/>
      <c r="AC21" s="34"/>
    </row>
    <row r="22" spans="1:29" s="39" customFormat="1" ht="19" x14ac:dyDescent="0.25">
      <c r="A22" s="36"/>
      <c r="B22" s="36"/>
      <c r="C22" s="36"/>
      <c r="D22" s="36"/>
      <c r="E22" s="36"/>
      <c r="F22" s="36"/>
      <c r="G22" s="36"/>
      <c r="H22" s="36"/>
      <c r="I22" s="36"/>
      <c r="J22" s="36"/>
      <c r="K22" s="36"/>
      <c r="L22" s="36"/>
      <c r="M22" s="36"/>
      <c r="P22" s="34"/>
      <c r="Q22" s="34"/>
      <c r="R22" s="34"/>
      <c r="S22" s="34"/>
      <c r="T22" s="34"/>
      <c r="U22" s="34"/>
      <c r="V22" s="34"/>
      <c r="W22" s="34"/>
      <c r="X22" s="34"/>
      <c r="Y22" s="34"/>
      <c r="Z22" s="34"/>
      <c r="AA22" s="34"/>
      <c r="AB22" s="34"/>
      <c r="AC22" s="34"/>
    </row>
    <row r="23" spans="1:29" s="39" customFormat="1" ht="19" x14ac:dyDescent="0.25">
      <c r="A23" s="36"/>
      <c r="B23" s="36"/>
      <c r="C23" s="36"/>
      <c r="D23" s="36"/>
      <c r="E23" s="36"/>
      <c r="F23" s="36"/>
      <c r="G23" s="36"/>
      <c r="H23" s="36"/>
      <c r="I23" s="36"/>
      <c r="J23" s="36"/>
      <c r="K23" s="36"/>
      <c r="L23" s="36"/>
      <c r="M23" s="36"/>
      <c r="P23" s="34"/>
      <c r="Q23" s="34"/>
      <c r="R23" s="34"/>
      <c r="S23" s="34"/>
      <c r="T23" s="34"/>
      <c r="U23" s="34"/>
      <c r="V23" s="34"/>
      <c r="W23" s="34"/>
      <c r="X23" s="34"/>
      <c r="Y23" s="34"/>
      <c r="Z23" s="34"/>
      <c r="AA23" s="34"/>
      <c r="AB23" s="34"/>
      <c r="AC23" s="34"/>
    </row>
    <row r="24" spans="1:29" s="39" customFormat="1" ht="19" x14ac:dyDescent="0.25">
      <c r="A24" s="36"/>
      <c r="B24" s="36"/>
      <c r="C24" s="36"/>
      <c r="D24" s="36"/>
      <c r="E24" s="36"/>
      <c r="F24" s="36"/>
      <c r="G24" s="36"/>
      <c r="H24" s="36"/>
      <c r="I24" s="36"/>
      <c r="J24" s="36"/>
      <c r="K24" s="36"/>
      <c r="L24" s="36"/>
      <c r="M24" s="36"/>
    </row>
    <row r="25" spans="1:29" s="39" customFormat="1" ht="19" x14ac:dyDescent="0.25">
      <c r="A25" s="36"/>
      <c r="B25" s="36"/>
      <c r="C25" s="36"/>
      <c r="D25" s="36"/>
      <c r="E25" s="36"/>
      <c r="F25" s="36"/>
      <c r="G25" s="36"/>
      <c r="H25" s="36"/>
      <c r="I25" s="36"/>
      <c r="J25" s="36"/>
      <c r="K25" s="36"/>
      <c r="L25" s="36"/>
      <c r="M25" s="36"/>
    </row>
    <row r="26" spans="1:29" s="37" customFormat="1" ht="9.75" customHeight="1" x14ac:dyDescent="0.25">
      <c r="A26" s="36"/>
      <c r="B26" s="36"/>
      <c r="C26" s="36"/>
      <c r="D26" s="36"/>
      <c r="E26" s="36"/>
      <c r="F26" s="36"/>
      <c r="G26" s="36"/>
      <c r="H26" s="36"/>
      <c r="I26" s="36"/>
      <c r="J26" s="36"/>
      <c r="K26" s="36"/>
      <c r="L26" s="36"/>
      <c r="M26" s="36"/>
    </row>
    <row r="27" spans="1:29" s="37" customFormat="1" ht="9.75" customHeight="1" x14ac:dyDescent="0.25">
      <c r="A27" s="36"/>
      <c r="B27" s="36"/>
      <c r="C27" s="36"/>
      <c r="D27" s="36"/>
      <c r="E27" s="36"/>
      <c r="F27" s="36"/>
      <c r="G27" s="36"/>
      <c r="H27" s="36"/>
      <c r="I27" s="36"/>
      <c r="J27" s="36"/>
      <c r="K27" s="36"/>
      <c r="L27" s="36"/>
      <c r="M27" s="36"/>
    </row>
    <row r="28" spans="1:29" s="37" customFormat="1" ht="23" customHeight="1" x14ac:dyDescent="0.25">
      <c r="A28" s="102"/>
      <c r="B28" s="101" t="s">
        <v>18</v>
      </c>
      <c r="C28" s="102" t="s">
        <v>233</v>
      </c>
      <c r="D28" s="102"/>
      <c r="E28" s="102"/>
      <c r="F28" s="102"/>
      <c r="G28" s="102"/>
      <c r="H28" s="102"/>
      <c r="I28" s="102"/>
      <c r="J28" s="102"/>
      <c r="K28" s="102"/>
      <c r="L28" s="36"/>
      <c r="M28" s="36"/>
    </row>
    <row r="29" spans="1:29" s="39" customFormat="1" ht="19" x14ac:dyDescent="0.25">
      <c r="A29" s="36"/>
      <c r="B29" s="36"/>
      <c r="C29" s="36"/>
      <c r="D29" s="36"/>
      <c r="E29" s="36"/>
      <c r="F29" s="36"/>
      <c r="G29" s="36"/>
      <c r="H29" s="36"/>
      <c r="I29" s="36"/>
      <c r="J29" s="36"/>
      <c r="K29" s="36"/>
      <c r="L29" s="36"/>
      <c r="M29" s="36"/>
    </row>
    <row r="30" spans="1:29" s="39" customFormat="1" ht="21" x14ac:dyDescent="0.25">
      <c r="B30" s="97" t="s">
        <v>112</v>
      </c>
    </row>
    <row r="31" spans="1:29" s="39" customFormat="1" x14ac:dyDescent="0.2"/>
    <row r="32" spans="1:29" s="39" customFormat="1" x14ac:dyDescent="0.2"/>
    <row r="33" s="39" customFormat="1" ht="23" customHeight="1" x14ac:dyDescent="0.2"/>
    <row r="34" s="39" customFormat="1" hidden="1" x14ac:dyDescent="0.2"/>
    <row r="35" s="39" customFormat="1" hidden="1" x14ac:dyDescent="0.2"/>
    <row r="36" s="39" customFormat="1" hidden="1" x14ac:dyDescent="0.2"/>
    <row r="37" s="39" customFormat="1" x14ac:dyDescent="0.2"/>
  </sheetData>
  <phoneticPr fontId="0" type="noConversion"/>
  <printOptions gridLines="1" gridLinesSet="0"/>
  <pageMargins left="0.7" right="0.7" top="0.75" bottom="0.75" header="0.5" footer="0.5"/>
  <headerFooter>
    <oddHeader>&amp;A</oddHeader>
    <oddFooter>Page &amp;P</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8"/>
  <sheetViews>
    <sheetView workbookViewId="0">
      <selection activeCell="L1" sqref="L1"/>
    </sheetView>
  </sheetViews>
  <sheetFormatPr baseColWidth="10" defaultColWidth="11.42578125" defaultRowHeight="14" x14ac:dyDescent="0.2"/>
  <cols>
    <col min="1" max="1" width="2" style="8" customWidth="1"/>
    <col min="2" max="2" width="6.7109375" style="8" customWidth="1"/>
    <col min="3" max="5" width="11.42578125" style="8"/>
    <col min="6" max="6" width="7.42578125" style="8" customWidth="1"/>
    <col min="7" max="16384" width="11.42578125" style="8"/>
  </cols>
  <sheetData>
    <row r="1" spans="1:53" s="31" customFormat="1" ht="23" customHeight="1" x14ac:dyDescent="0.25">
      <c r="A1" s="36"/>
      <c r="B1" s="99" t="s">
        <v>237</v>
      </c>
      <c r="C1" s="36"/>
      <c r="D1" s="36"/>
      <c r="E1" s="36"/>
      <c r="F1" s="36"/>
      <c r="G1" s="36"/>
      <c r="H1" s="36"/>
      <c r="I1" s="36"/>
      <c r="J1" s="36"/>
      <c r="K1" s="36"/>
      <c r="L1" s="36"/>
      <c r="M1" s="36"/>
      <c r="N1" s="36"/>
      <c r="O1" s="36"/>
    </row>
    <row r="2" spans="1:53" s="31" customFormat="1" ht="9.75" customHeight="1" x14ac:dyDescent="0.25">
      <c r="A2" s="36"/>
      <c r="B2" s="35"/>
      <c r="C2" s="36"/>
      <c r="D2" s="36"/>
      <c r="E2" s="36"/>
      <c r="F2" s="36"/>
      <c r="G2" s="36"/>
      <c r="H2" s="36"/>
      <c r="I2" s="36"/>
      <c r="J2" s="36"/>
      <c r="K2" s="36"/>
      <c r="L2" s="36"/>
      <c r="M2" s="36"/>
      <c r="N2" s="36"/>
      <c r="O2" s="36"/>
    </row>
    <row r="3" spans="1:53" s="37" customFormat="1" ht="36" customHeight="1" x14ac:dyDescent="0.25">
      <c r="A3" s="36"/>
      <c r="B3" s="36"/>
      <c r="C3" s="36" t="s">
        <v>206</v>
      </c>
      <c r="D3" s="36"/>
      <c r="E3" s="36"/>
      <c r="F3" s="36"/>
      <c r="G3" s="36"/>
      <c r="H3" s="36"/>
      <c r="I3" s="36"/>
      <c r="J3" s="36"/>
      <c r="K3" s="36"/>
      <c r="L3" s="36"/>
      <c r="M3" s="36"/>
      <c r="N3" s="36"/>
      <c r="O3" s="36"/>
    </row>
    <row r="4" spans="1:53" s="37" customFormat="1" ht="36" customHeight="1" x14ac:dyDescent="0.25">
      <c r="A4" s="36"/>
      <c r="B4" s="36"/>
      <c r="C4" s="36" t="s">
        <v>207</v>
      </c>
      <c r="D4" s="36"/>
      <c r="E4" s="36"/>
      <c r="F4" s="36"/>
      <c r="G4" s="36"/>
      <c r="H4" s="36"/>
      <c r="I4" s="36"/>
      <c r="J4" s="36"/>
      <c r="K4" s="36"/>
      <c r="L4" s="36"/>
      <c r="M4" s="36"/>
      <c r="N4" s="36"/>
      <c r="O4" s="36"/>
    </row>
    <row r="5" spans="1:53" s="37" customFormat="1" ht="36" customHeight="1" x14ac:dyDescent="0.25">
      <c r="A5" s="36"/>
      <c r="B5" s="36"/>
      <c r="C5" s="36" t="s">
        <v>238</v>
      </c>
      <c r="D5" s="36"/>
      <c r="E5" s="36"/>
      <c r="F5" s="36"/>
      <c r="G5" s="36"/>
      <c r="H5" s="36"/>
      <c r="I5" s="36"/>
      <c r="J5" s="36"/>
      <c r="K5" s="36"/>
      <c r="L5" s="36"/>
      <c r="M5" s="36"/>
      <c r="N5" s="36"/>
      <c r="O5" s="36"/>
    </row>
    <row r="6" spans="1:53" s="37" customFormat="1" ht="36" customHeight="1" x14ac:dyDescent="0.25">
      <c r="A6" s="36"/>
      <c r="B6" s="36"/>
      <c r="C6" s="36" t="s">
        <v>208</v>
      </c>
      <c r="D6" s="36"/>
      <c r="E6" s="36"/>
      <c r="F6" s="36"/>
      <c r="G6" s="36"/>
      <c r="H6" s="36"/>
      <c r="I6" s="36"/>
      <c r="J6" s="36"/>
      <c r="K6" s="36"/>
      <c r="L6" s="36"/>
      <c r="M6" s="85"/>
      <c r="N6" s="85"/>
      <c r="O6" s="85"/>
      <c r="P6" s="51"/>
      <c r="Q6" s="51"/>
      <c r="R6" s="51"/>
      <c r="S6" s="51"/>
      <c r="T6" s="51"/>
      <c r="U6" s="51"/>
      <c r="V6" s="51"/>
      <c r="W6" s="51"/>
      <c r="X6" s="51"/>
      <c r="Y6" s="51"/>
      <c r="Z6" s="51"/>
    </row>
    <row r="7" spans="1:53" s="37" customFormat="1" ht="36" customHeight="1" x14ac:dyDescent="0.25">
      <c r="A7" s="36"/>
      <c r="B7" s="36"/>
      <c r="C7" s="36" t="s">
        <v>239</v>
      </c>
      <c r="D7" s="36"/>
      <c r="E7" s="36"/>
      <c r="F7" s="36"/>
      <c r="G7" s="36"/>
      <c r="H7" s="36"/>
      <c r="I7" s="36"/>
      <c r="J7" s="36"/>
      <c r="K7" s="36"/>
      <c r="L7" s="36"/>
      <c r="M7" s="85"/>
      <c r="N7" s="85"/>
      <c r="O7" s="85"/>
      <c r="P7" s="51"/>
      <c r="Q7" s="51"/>
      <c r="R7" s="51"/>
      <c r="S7" s="51"/>
      <c r="T7" s="51"/>
      <c r="U7" s="51"/>
      <c r="V7" s="51"/>
      <c r="W7" s="51"/>
      <c r="X7" s="51"/>
      <c r="Y7" s="51"/>
      <c r="Z7" s="51"/>
    </row>
    <row r="8" spans="1:53" s="37" customFormat="1" ht="11" customHeight="1" x14ac:dyDescent="0.25">
      <c r="A8" s="36"/>
      <c r="B8" s="36"/>
      <c r="C8" s="36"/>
      <c r="D8" s="36"/>
      <c r="E8" s="85"/>
      <c r="F8" s="85"/>
      <c r="G8" s="85"/>
      <c r="H8" s="85"/>
      <c r="I8" s="85"/>
      <c r="J8" s="85"/>
      <c r="K8" s="85"/>
      <c r="L8" s="85"/>
      <c r="M8" s="85"/>
      <c r="N8" s="85"/>
      <c r="O8" s="85"/>
      <c r="P8" s="51"/>
      <c r="Q8" s="51"/>
      <c r="R8" s="51"/>
      <c r="S8" s="51"/>
      <c r="T8" s="51"/>
      <c r="U8" s="51"/>
      <c r="V8" s="51"/>
      <c r="W8" s="51"/>
      <c r="X8" s="51"/>
      <c r="Y8" s="51"/>
      <c r="Z8" s="51"/>
    </row>
    <row r="9" spans="1:53" s="31" customFormat="1" ht="19" x14ac:dyDescent="0.25">
      <c r="A9" s="36"/>
      <c r="B9" s="36"/>
      <c r="C9" s="36"/>
      <c r="D9" s="36">
        <v>1</v>
      </c>
      <c r="E9" s="85">
        <f t="shared" ref="E9:AJ9" si="0">D9+1</f>
        <v>2</v>
      </c>
      <c r="F9" s="85">
        <f t="shared" si="0"/>
        <v>3</v>
      </c>
      <c r="G9" s="85">
        <f t="shared" si="0"/>
        <v>4</v>
      </c>
      <c r="H9" s="85">
        <f t="shared" si="0"/>
        <v>5</v>
      </c>
      <c r="I9" s="85">
        <f t="shared" si="0"/>
        <v>6</v>
      </c>
      <c r="J9" s="85">
        <f t="shared" si="0"/>
        <v>7</v>
      </c>
      <c r="K9" s="85">
        <f t="shared" si="0"/>
        <v>8</v>
      </c>
      <c r="L9" s="85">
        <f t="shared" si="0"/>
        <v>9</v>
      </c>
      <c r="M9" s="85">
        <f t="shared" si="0"/>
        <v>10</v>
      </c>
      <c r="N9" s="85">
        <f t="shared" si="0"/>
        <v>11</v>
      </c>
      <c r="O9" s="85">
        <f t="shared" si="0"/>
        <v>12</v>
      </c>
      <c r="P9" s="34">
        <f t="shared" si="0"/>
        <v>13</v>
      </c>
      <c r="Q9" s="34">
        <f t="shared" si="0"/>
        <v>14</v>
      </c>
      <c r="R9" s="34">
        <f t="shared" si="0"/>
        <v>15</v>
      </c>
      <c r="S9" s="34">
        <f t="shared" si="0"/>
        <v>16</v>
      </c>
      <c r="T9" s="34">
        <f t="shared" si="0"/>
        <v>17</v>
      </c>
      <c r="U9" s="34">
        <f t="shared" si="0"/>
        <v>18</v>
      </c>
      <c r="V9" s="34">
        <f t="shared" si="0"/>
        <v>19</v>
      </c>
      <c r="W9" s="34">
        <f t="shared" si="0"/>
        <v>20</v>
      </c>
      <c r="X9" s="34">
        <f t="shared" si="0"/>
        <v>21</v>
      </c>
      <c r="Y9" s="34">
        <f t="shared" si="0"/>
        <v>22</v>
      </c>
      <c r="Z9" s="34">
        <f t="shared" si="0"/>
        <v>23</v>
      </c>
      <c r="AA9" s="31">
        <f t="shared" si="0"/>
        <v>24</v>
      </c>
      <c r="AB9" s="31">
        <f t="shared" si="0"/>
        <v>25</v>
      </c>
      <c r="AC9" s="31">
        <f t="shared" si="0"/>
        <v>26</v>
      </c>
      <c r="AD9" s="31">
        <f t="shared" si="0"/>
        <v>27</v>
      </c>
      <c r="AE9" s="31">
        <f t="shared" si="0"/>
        <v>28</v>
      </c>
      <c r="AF9" s="31">
        <f t="shared" si="0"/>
        <v>29</v>
      </c>
      <c r="AG9" s="31">
        <f t="shared" si="0"/>
        <v>30</v>
      </c>
      <c r="AH9" s="31">
        <f t="shared" si="0"/>
        <v>31</v>
      </c>
      <c r="AI9" s="31">
        <f t="shared" si="0"/>
        <v>32</v>
      </c>
      <c r="AJ9" s="31">
        <f t="shared" si="0"/>
        <v>33</v>
      </c>
      <c r="AK9" s="31">
        <f t="shared" ref="AK9:BA9" si="1">AJ9+1</f>
        <v>34</v>
      </c>
      <c r="AL9" s="31">
        <f t="shared" si="1"/>
        <v>35</v>
      </c>
      <c r="AM9" s="31">
        <f t="shared" si="1"/>
        <v>36</v>
      </c>
      <c r="AN9" s="31">
        <f t="shared" si="1"/>
        <v>37</v>
      </c>
      <c r="AO9" s="31">
        <f t="shared" si="1"/>
        <v>38</v>
      </c>
      <c r="AP9" s="31">
        <f t="shared" si="1"/>
        <v>39</v>
      </c>
      <c r="AQ9" s="31">
        <f t="shared" si="1"/>
        <v>40</v>
      </c>
      <c r="AR9" s="31">
        <f t="shared" si="1"/>
        <v>41</v>
      </c>
      <c r="AS9" s="31">
        <f t="shared" si="1"/>
        <v>42</v>
      </c>
      <c r="AT9" s="31">
        <f t="shared" si="1"/>
        <v>43</v>
      </c>
      <c r="AU9" s="31">
        <f t="shared" si="1"/>
        <v>44</v>
      </c>
      <c r="AV9" s="31">
        <f t="shared" si="1"/>
        <v>45</v>
      </c>
      <c r="AW9" s="31">
        <f t="shared" si="1"/>
        <v>46</v>
      </c>
      <c r="AX9" s="31">
        <f t="shared" si="1"/>
        <v>47</v>
      </c>
      <c r="AY9" s="31">
        <f t="shared" si="1"/>
        <v>48</v>
      </c>
      <c r="AZ9" s="31">
        <f t="shared" si="1"/>
        <v>49</v>
      </c>
      <c r="BA9" s="31">
        <f t="shared" si="1"/>
        <v>50</v>
      </c>
    </row>
    <row r="10" spans="1:53" s="31" customFormat="1" ht="19" x14ac:dyDescent="0.25">
      <c r="A10" s="36"/>
      <c r="B10" s="36"/>
      <c r="C10" s="36"/>
      <c r="D10" s="36">
        <v>10</v>
      </c>
      <c r="E10" s="85">
        <f t="shared" ref="E10:AJ10" si="2">D10+($D$25*D10*(1-D10/$D$26))</f>
        <v>14.95</v>
      </c>
      <c r="F10" s="85">
        <f t="shared" si="2"/>
        <v>22.31324875</v>
      </c>
      <c r="G10" s="85">
        <f t="shared" si="2"/>
        <v>33.220932590110309</v>
      </c>
      <c r="H10" s="85">
        <f t="shared" si="2"/>
        <v>49.279583704087138</v>
      </c>
      <c r="I10" s="85">
        <f t="shared" si="2"/>
        <v>72.705136871106646</v>
      </c>
      <c r="J10" s="85">
        <f t="shared" si="2"/>
        <v>106.41468684293679</v>
      </c>
      <c r="K10" s="85">
        <f t="shared" si="2"/>
        <v>153.95998747646502</v>
      </c>
      <c r="L10" s="85">
        <f t="shared" si="2"/>
        <v>219.0881423428209</v>
      </c>
      <c r="M10" s="85">
        <f t="shared" si="2"/>
        <v>304.63240645661728</v>
      </c>
      <c r="N10" s="85">
        <f t="shared" si="2"/>
        <v>410.54815815315106</v>
      </c>
      <c r="O10" s="85">
        <f t="shared" si="2"/>
        <v>531.54734214825419</v>
      </c>
      <c r="P10" s="34">
        <f t="shared" si="2"/>
        <v>656.04972474994474</v>
      </c>
      <c r="Q10" s="34">
        <f t="shared" si="2"/>
        <v>768.87396645267802</v>
      </c>
      <c r="R10" s="34">
        <f t="shared" si="2"/>
        <v>857.72736153468009</v>
      </c>
      <c r="S10" s="34">
        <f t="shared" si="2"/>
        <v>918.74292893939821</v>
      </c>
      <c r="T10" s="34">
        <f t="shared" si="2"/>
        <v>956.0701086710252</v>
      </c>
      <c r="U10" s="34">
        <f t="shared" si="2"/>
        <v>977.07013665942486</v>
      </c>
      <c r="V10" s="34">
        <f t="shared" si="2"/>
        <v>988.27217901330368</v>
      </c>
      <c r="W10" s="34">
        <f t="shared" si="2"/>
        <v>994.0673186141039</v>
      </c>
      <c r="X10" s="34">
        <f t="shared" si="2"/>
        <v>997.01606095283864</v>
      </c>
      <c r="Y10" s="34">
        <f t="shared" si="2"/>
        <v>998.50357853030073</v>
      </c>
      <c r="Z10" s="34">
        <f t="shared" si="2"/>
        <v>999.25066962654284</v>
      </c>
      <c r="AA10" s="31">
        <f t="shared" si="2"/>
        <v>999.62505406526714</v>
      </c>
      <c r="AB10" s="31">
        <f t="shared" si="2"/>
        <v>999.81245674040656</v>
      </c>
      <c r="AC10" s="31">
        <f t="shared" si="2"/>
        <v>999.90621078396623</v>
      </c>
      <c r="AD10" s="31">
        <f t="shared" si="2"/>
        <v>999.95310099377457</v>
      </c>
      <c r="AE10" s="31">
        <f t="shared" si="2"/>
        <v>999.97654939712891</v>
      </c>
      <c r="AF10" s="31">
        <f t="shared" si="2"/>
        <v>999.98827442359902</v>
      </c>
      <c r="AG10" s="31">
        <f t="shared" si="2"/>
        <v>999.9941371430549</v>
      </c>
      <c r="AH10" s="31">
        <f t="shared" si="2"/>
        <v>999.9970685543409</v>
      </c>
      <c r="AI10" s="31">
        <f t="shared" si="2"/>
        <v>999.99853427287371</v>
      </c>
      <c r="AJ10" s="31">
        <f t="shared" si="2"/>
        <v>999.99926713536274</v>
      </c>
      <c r="AK10" s="31">
        <f t="shared" ref="AK10:BA10" si="3">AJ10+($D$25*AJ10*(1-AJ10/$D$26))</f>
        <v>999.99963356741284</v>
      </c>
      <c r="AL10" s="31">
        <f t="shared" si="3"/>
        <v>999.99981678363929</v>
      </c>
      <c r="AM10" s="31">
        <f t="shared" si="3"/>
        <v>999.99990839180293</v>
      </c>
      <c r="AN10" s="31">
        <f t="shared" si="3"/>
        <v>999.9999541958972</v>
      </c>
      <c r="AO10" s="31">
        <f t="shared" si="3"/>
        <v>999.99997709794752</v>
      </c>
      <c r="AP10" s="31">
        <f t="shared" si="3"/>
        <v>999.99998854897353</v>
      </c>
      <c r="AQ10" s="31">
        <f t="shared" si="3"/>
        <v>999.99999427448665</v>
      </c>
      <c r="AR10" s="31">
        <f t="shared" si="3"/>
        <v>999.99999713724333</v>
      </c>
      <c r="AS10" s="31">
        <f t="shared" si="3"/>
        <v>999.99999856862166</v>
      </c>
      <c r="AT10" s="31">
        <f t="shared" si="3"/>
        <v>999.99999928431089</v>
      </c>
      <c r="AU10" s="31">
        <f t="shared" si="3"/>
        <v>999.99999964215544</v>
      </c>
      <c r="AV10" s="31">
        <f t="shared" si="3"/>
        <v>999.99999982107772</v>
      </c>
      <c r="AW10" s="31">
        <f t="shared" si="3"/>
        <v>999.99999991053892</v>
      </c>
      <c r="AX10" s="31">
        <f t="shared" si="3"/>
        <v>999.99999995526946</v>
      </c>
      <c r="AY10" s="31">
        <f t="shared" si="3"/>
        <v>999.99999997763473</v>
      </c>
      <c r="AZ10" s="31">
        <f t="shared" si="3"/>
        <v>999.99999998881731</v>
      </c>
      <c r="BA10" s="31">
        <f t="shared" si="3"/>
        <v>999.99999999440865</v>
      </c>
    </row>
    <row r="11" spans="1:53" s="31" customFormat="1" ht="19" x14ac:dyDescent="0.25">
      <c r="A11" s="36"/>
      <c r="B11" s="36"/>
      <c r="C11" s="36"/>
      <c r="D11" s="36">
        <f>D10</f>
        <v>10</v>
      </c>
      <c r="E11" s="85">
        <f t="shared" ref="E11:AJ11" si="4">IF(E10&lt;0,0,E10)</f>
        <v>14.95</v>
      </c>
      <c r="F11" s="85">
        <f t="shared" si="4"/>
        <v>22.31324875</v>
      </c>
      <c r="G11" s="85">
        <f t="shared" si="4"/>
        <v>33.220932590110309</v>
      </c>
      <c r="H11" s="85">
        <f t="shared" si="4"/>
        <v>49.279583704087138</v>
      </c>
      <c r="I11" s="85">
        <f t="shared" si="4"/>
        <v>72.705136871106646</v>
      </c>
      <c r="J11" s="85">
        <f t="shared" si="4"/>
        <v>106.41468684293679</v>
      </c>
      <c r="K11" s="85">
        <f t="shared" si="4"/>
        <v>153.95998747646502</v>
      </c>
      <c r="L11" s="85">
        <f t="shared" si="4"/>
        <v>219.0881423428209</v>
      </c>
      <c r="M11" s="85">
        <f t="shared" si="4"/>
        <v>304.63240645661728</v>
      </c>
      <c r="N11" s="85">
        <f t="shared" si="4"/>
        <v>410.54815815315106</v>
      </c>
      <c r="O11" s="85">
        <f t="shared" si="4"/>
        <v>531.54734214825419</v>
      </c>
      <c r="P11" s="34">
        <f t="shared" si="4"/>
        <v>656.04972474994474</v>
      </c>
      <c r="Q11" s="34">
        <f t="shared" si="4"/>
        <v>768.87396645267802</v>
      </c>
      <c r="R11" s="34">
        <f t="shared" si="4"/>
        <v>857.72736153468009</v>
      </c>
      <c r="S11" s="34">
        <f t="shared" si="4"/>
        <v>918.74292893939821</v>
      </c>
      <c r="T11" s="34">
        <f t="shared" si="4"/>
        <v>956.0701086710252</v>
      </c>
      <c r="U11" s="34">
        <f t="shared" si="4"/>
        <v>977.07013665942486</v>
      </c>
      <c r="V11" s="34">
        <f t="shared" si="4"/>
        <v>988.27217901330368</v>
      </c>
      <c r="W11" s="34">
        <f t="shared" si="4"/>
        <v>994.0673186141039</v>
      </c>
      <c r="X11" s="34">
        <f t="shared" si="4"/>
        <v>997.01606095283864</v>
      </c>
      <c r="Y11" s="34">
        <f t="shared" si="4"/>
        <v>998.50357853030073</v>
      </c>
      <c r="Z11" s="34">
        <f t="shared" si="4"/>
        <v>999.25066962654284</v>
      </c>
      <c r="AA11" s="31">
        <f t="shared" si="4"/>
        <v>999.62505406526714</v>
      </c>
      <c r="AB11" s="31">
        <f t="shared" si="4"/>
        <v>999.81245674040656</v>
      </c>
      <c r="AC11" s="31">
        <f t="shared" si="4"/>
        <v>999.90621078396623</v>
      </c>
      <c r="AD11" s="31">
        <f t="shared" si="4"/>
        <v>999.95310099377457</v>
      </c>
      <c r="AE11" s="31">
        <f t="shared" si="4"/>
        <v>999.97654939712891</v>
      </c>
      <c r="AF11" s="31">
        <f t="shared" si="4"/>
        <v>999.98827442359902</v>
      </c>
      <c r="AG11" s="31">
        <f t="shared" si="4"/>
        <v>999.9941371430549</v>
      </c>
      <c r="AH11" s="31">
        <f t="shared" si="4"/>
        <v>999.9970685543409</v>
      </c>
      <c r="AI11" s="31">
        <f t="shared" si="4"/>
        <v>999.99853427287371</v>
      </c>
      <c r="AJ11" s="31">
        <f t="shared" si="4"/>
        <v>999.99926713536274</v>
      </c>
      <c r="AK11" s="31">
        <f t="shared" ref="AK11:BA11" si="5">IF(AK10&lt;0,0,AK10)</f>
        <v>999.99963356741284</v>
      </c>
      <c r="AL11" s="31">
        <f t="shared" si="5"/>
        <v>999.99981678363929</v>
      </c>
      <c r="AM11" s="31">
        <f t="shared" si="5"/>
        <v>999.99990839180293</v>
      </c>
      <c r="AN11" s="31">
        <f t="shared" si="5"/>
        <v>999.9999541958972</v>
      </c>
      <c r="AO11" s="31">
        <f t="shared" si="5"/>
        <v>999.99997709794752</v>
      </c>
      <c r="AP11" s="31">
        <f t="shared" si="5"/>
        <v>999.99998854897353</v>
      </c>
      <c r="AQ11" s="31">
        <f t="shared" si="5"/>
        <v>999.99999427448665</v>
      </c>
      <c r="AR11" s="31">
        <f t="shared" si="5"/>
        <v>999.99999713724333</v>
      </c>
      <c r="AS11" s="31">
        <f t="shared" si="5"/>
        <v>999.99999856862166</v>
      </c>
      <c r="AT11" s="31">
        <f t="shared" si="5"/>
        <v>999.99999928431089</v>
      </c>
      <c r="AU11" s="31">
        <f t="shared" si="5"/>
        <v>999.99999964215544</v>
      </c>
      <c r="AV11" s="31">
        <f t="shared" si="5"/>
        <v>999.99999982107772</v>
      </c>
      <c r="AW11" s="31">
        <f t="shared" si="5"/>
        <v>999.99999991053892</v>
      </c>
      <c r="AX11" s="31">
        <f t="shared" si="5"/>
        <v>999.99999995526946</v>
      </c>
      <c r="AY11" s="31">
        <f t="shared" si="5"/>
        <v>999.99999997763473</v>
      </c>
      <c r="AZ11" s="31">
        <f t="shared" si="5"/>
        <v>999.99999998881731</v>
      </c>
      <c r="BA11" s="31">
        <f t="shared" si="5"/>
        <v>999.99999999440865</v>
      </c>
    </row>
    <row r="12" spans="1:53" s="31" customFormat="1" ht="19" x14ac:dyDescent="0.25">
      <c r="A12" s="36"/>
      <c r="B12" s="36"/>
      <c r="C12" s="36"/>
      <c r="D12" s="36">
        <v>0</v>
      </c>
      <c r="E12" s="85">
        <f t="shared" ref="E12:AJ12" si="6">E11-D11</f>
        <v>4.9499999999999993</v>
      </c>
      <c r="F12" s="85">
        <f t="shared" si="6"/>
        <v>7.3632487500000003</v>
      </c>
      <c r="G12" s="85">
        <f t="shared" si="6"/>
        <v>10.907683840110309</v>
      </c>
      <c r="H12" s="85">
        <f t="shared" si="6"/>
        <v>16.058651113976829</v>
      </c>
      <c r="I12" s="85">
        <f t="shared" si="6"/>
        <v>23.425553167019508</v>
      </c>
      <c r="J12" s="85">
        <f t="shared" si="6"/>
        <v>33.709549971830143</v>
      </c>
      <c r="K12" s="85">
        <f t="shared" si="6"/>
        <v>47.545300633528228</v>
      </c>
      <c r="L12" s="85">
        <f t="shared" si="6"/>
        <v>65.128154866355885</v>
      </c>
      <c r="M12" s="85">
        <f t="shared" si="6"/>
        <v>85.544264113796373</v>
      </c>
      <c r="N12" s="85">
        <f t="shared" si="6"/>
        <v>105.91575169653379</v>
      </c>
      <c r="O12" s="85">
        <f t="shared" si="6"/>
        <v>120.99918399510312</v>
      </c>
      <c r="P12" s="34">
        <f t="shared" si="6"/>
        <v>124.50238260169056</v>
      </c>
      <c r="Q12" s="34">
        <f t="shared" si="6"/>
        <v>112.82424170273327</v>
      </c>
      <c r="R12" s="34">
        <f t="shared" si="6"/>
        <v>88.853395082002066</v>
      </c>
      <c r="S12" s="34">
        <f t="shared" si="6"/>
        <v>61.015567404718126</v>
      </c>
      <c r="T12" s="34">
        <f t="shared" si="6"/>
        <v>37.327179731626984</v>
      </c>
      <c r="U12" s="34">
        <f t="shared" si="6"/>
        <v>21.000027988399665</v>
      </c>
      <c r="V12" s="34">
        <f t="shared" si="6"/>
        <v>11.202042353878824</v>
      </c>
      <c r="W12" s="34">
        <f t="shared" si="6"/>
        <v>5.7951396008002121</v>
      </c>
      <c r="X12" s="34">
        <f t="shared" si="6"/>
        <v>2.9487423387347462</v>
      </c>
      <c r="Y12" s="34">
        <f t="shared" si="6"/>
        <v>1.4875175774620857</v>
      </c>
      <c r="Z12" s="34">
        <f t="shared" si="6"/>
        <v>0.74709109624211578</v>
      </c>
      <c r="AA12" s="31">
        <f t="shared" si="6"/>
        <v>0.37438443872429161</v>
      </c>
      <c r="AB12" s="31">
        <f t="shared" si="6"/>
        <v>0.18740267513942399</v>
      </c>
      <c r="AC12" s="31">
        <f t="shared" si="6"/>
        <v>9.3754043559670208E-2</v>
      </c>
      <c r="AD12" s="31">
        <f t="shared" si="6"/>
        <v>4.6890209808339023E-2</v>
      </c>
      <c r="AE12" s="31">
        <f t="shared" si="6"/>
        <v>2.3448403354336733E-2</v>
      </c>
      <c r="AF12" s="31">
        <f t="shared" si="6"/>
        <v>1.1725026470116973E-2</v>
      </c>
      <c r="AG12" s="31">
        <f t="shared" si="6"/>
        <v>5.862719455876686E-3</v>
      </c>
      <c r="AH12" s="31">
        <f t="shared" si="6"/>
        <v>2.9314112859992747E-3</v>
      </c>
      <c r="AI12" s="31">
        <f t="shared" si="6"/>
        <v>1.4657185328132982E-3</v>
      </c>
      <c r="AJ12" s="31">
        <f t="shared" si="6"/>
        <v>7.3286248903059459E-4</v>
      </c>
      <c r="AK12" s="31">
        <f t="shared" ref="AK12:BA12" si="7">AK11-AJ11</f>
        <v>3.6643205010022939E-4</v>
      </c>
      <c r="AL12" s="31">
        <f t="shared" si="7"/>
        <v>1.8321622644634772E-4</v>
      </c>
      <c r="AM12" s="31">
        <f t="shared" si="7"/>
        <v>9.1608163643286389E-5</v>
      </c>
      <c r="AN12" s="31">
        <f t="shared" si="7"/>
        <v>4.5804094270351925E-5</v>
      </c>
      <c r="AO12" s="31">
        <f t="shared" si="7"/>
        <v>2.2902050318407419E-5</v>
      </c>
      <c r="AP12" s="31">
        <f t="shared" si="7"/>
        <v>1.1451026011854992E-5</v>
      </c>
      <c r="AQ12" s="31">
        <f t="shared" si="7"/>
        <v>5.7255131196143338E-6</v>
      </c>
      <c r="AR12" s="31">
        <f t="shared" si="7"/>
        <v>2.8627566734940046E-6</v>
      </c>
      <c r="AS12" s="31">
        <f t="shared" si="7"/>
        <v>1.4313783367470023E-6</v>
      </c>
      <c r="AT12" s="31">
        <f t="shared" si="7"/>
        <v>7.1568922521692002E-7</v>
      </c>
      <c r="AU12" s="31">
        <f t="shared" si="7"/>
        <v>3.5784455576504115E-7</v>
      </c>
      <c r="AV12" s="31">
        <f t="shared" si="7"/>
        <v>1.7892227788252058E-7</v>
      </c>
      <c r="AW12" s="31">
        <f t="shared" si="7"/>
        <v>8.9461195784679148E-8</v>
      </c>
      <c r="AX12" s="31">
        <f t="shared" si="7"/>
        <v>4.4730541048920713E-8</v>
      </c>
      <c r="AY12" s="31">
        <f t="shared" si="7"/>
        <v>2.2365270524460357E-8</v>
      </c>
      <c r="AZ12" s="31">
        <f t="shared" si="7"/>
        <v>1.1182578418811318E-8</v>
      </c>
      <c r="BA12" s="31">
        <f t="shared" si="7"/>
        <v>5.5913460528245196E-9</v>
      </c>
    </row>
    <row r="13" spans="1:53" s="31" customFormat="1" ht="19" x14ac:dyDescent="0.25">
      <c r="A13" s="36"/>
      <c r="B13" s="36"/>
      <c r="C13" s="36"/>
      <c r="D13" s="36"/>
      <c r="E13" s="85"/>
      <c r="F13" s="85"/>
      <c r="G13" s="85"/>
      <c r="H13" s="85"/>
      <c r="I13" s="85"/>
      <c r="J13" s="85"/>
      <c r="K13" s="85"/>
      <c r="L13" s="85"/>
      <c r="M13" s="85"/>
      <c r="N13" s="85"/>
      <c r="O13" s="85"/>
      <c r="P13" s="34"/>
      <c r="Q13" s="34"/>
      <c r="R13" s="34"/>
      <c r="S13" s="34"/>
      <c r="T13" s="34"/>
      <c r="U13" s="34"/>
      <c r="V13" s="34"/>
      <c r="W13" s="34"/>
      <c r="X13" s="34"/>
      <c r="Y13" s="34"/>
      <c r="Z13" s="34"/>
    </row>
    <row r="14" spans="1:53" s="31" customFormat="1" ht="19" x14ac:dyDescent="0.25">
      <c r="A14" s="36"/>
      <c r="B14" s="36"/>
      <c r="C14" s="36"/>
      <c r="D14" s="36"/>
      <c r="E14" s="85"/>
      <c r="F14" s="85"/>
      <c r="G14" s="85"/>
      <c r="H14" s="85"/>
      <c r="I14" s="85"/>
      <c r="J14" s="85"/>
      <c r="K14" s="85"/>
      <c r="L14" s="85"/>
      <c r="M14" s="85"/>
      <c r="N14" s="85"/>
      <c r="O14" s="85"/>
      <c r="P14" s="34"/>
      <c r="Q14" s="34"/>
      <c r="R14" s="34"/>
      <c r="S14" s="34"/>
      <c r="T14" s="34"/>
      <c r="U14" s="34"/>
      <c r="V14" s="34"/>
      <c r="W14" s="34"/>
      <c r="X14" s="34"/>
      <c r="Y14" s="34"/>
      <c r="Z14" s="34"/>
    </row>
    <row r="15" spans="1:53" s="31" customFormat="1" ht="19" x14ac:dyDescent="0.25">
      <c r="A15" s="36"/>
      <c r="B15" s="36"/>
      <c r="C15" s="36"/>
      <c r="D15" s="36"/>
      <c r="E15" s="85"/>
      <c r="F15" s="85"/>
      <c r="G15" s="85"/>
      <c r="H15" s="85"/>
      <c r="I15" s="85"/>
      <c r="J15" s="85"/>
      <c r="K15" s="85"/>
      <c r="L15" s="85"/>
      <c r="M15" s="85"/>
      <c r="N15" s="85"/>
      <c r="O15" s="85"/>
      <c r="P15" s="34"/>
      <c r="Q15" s="34"/>
      <c r="R15" s="34"/>
      <c r="S15" s="34"/>
      <c r="T15" s="34"/>
      <c r="U15" s="34"/>
      <c r="V15" s="34"/>
      <c r="W15" s="34"/>
      <c r="X15" s="34"/>
      <c r="Y15" s="34"/>
      <c r="Z15" s="34"/>
    </row>
    <row r="16" spans="1:53" s="31" customFormat="1" ht="19" x14ac:dyDescent="0.25">
      <c r="A16" s="36"/>
      <c r="B16" s="36"/>
      <c r="C16" s="36"/>
      <c r="D16" s="36"/>
      <c r="E16" s="85"/>
      <c r="F16" s="85"/>
      <c r="G16" s="85"/>
      <c r="H16" s="85"/>
      <c r="I16" s="85"/>
      <c r="J16" s="85"/>
      <c r="K16" s="85"/>
      <c r="L16" s="85"/>
      <c r="M16" s="85"/>
      <c r="N16" s="85"/>
      <c r="O16" s="85"/>
      <c r="P16" s="34"/>
      <c r="Q16" s="34"/>
      <c r="R16" s="34"/>
      <c r="S16" s="34"/>
      <c r="T16" s="34"/>
      <c r="U16" s="34"/>
      <c r="V16" s="34"/>
      <c r="W16" s="34"/>
      <c r="X16" s="34"/>
      <c r="Y16" s="34"/>
      <c r="Z16" s="34"/>
    </row>
    <row r="17" spans="1:26" s="31" customFormat="1" ht="19" x14ac:dyDescent="0.25">
      <c r="A17" s="36"/>
      <c r="B17" s="36"/>
      <c r="C17" s="36"/>
      <c r="D17" s="36"/>
      <c r="E17" s="36"/>
      <c r="F17" s="36"/>
      <c r="G17" s="36"/>
      <c r="H17" s="36"/>
      <c r="I17" s="36"/>
      <c r="J17" s="36"/>
      <c r="K17" s="36"/>
      <c r="L17" s="36"/>
      <c r="M17" s="85"/>
      <c r="N17" s="85"/>
      <c r="O17" s="85"/>
      <c r="P17" s="34"/>
      <c r="Q17" s="34"/>
      <c r="R17" s="34"/>
      <c r="S17" s="34"/>
      <c r="T17" s="34"/>
      <c r="U17" s="34"/>
      <c r="V17" s="34"/>
      <c r="W17" s="34"/>
      <c r="X17" s="34"/>
      <c r="Y17" s="34"/>
      <c r="Z17" s="34"/>
    </row>
    <row r="18" spans="1:26" s="31" customFormat="1" ht="19" x14ac:dyDescent="0.25">
      <c r="A18" s="36"/>
      <c r="B18" s="36"/>
      <c r="C18" s="36"/>
      <c r="D18" s="36"/>
      <c r="E18" s="36"/>
      <c r="F18" s="36"/>
      <c r="G18" s="36"/>
      <c r="H18" s="36"/>
      <c r="I18" s="36"/>
      <c r="J18" s="36"/>
      <c r="K18" s="36"/>
      <c r="L18" s="36"/>
      <c r="M18" s="85"/>
      <c r="N18" s="85"/>
      <c r="O18" s="85"/>
      <c r="P18" s="34"/>
      <c r="Q18" s="34"/>
      <c r="R18" s="34"/>
      <c r="S18" s="34"/>
      <c r="T18" s="34"/>
      <c r="U18" s="34"/>
      <c r="V18" s="34"/>
      <c r="W18" s="34"/>
      <c r="X18" s="34"/>
      <c r="Y18" s="34"/>
      <c r="Z18" s="34"/>
    </row>
    <row r="19" spans="1:26" s="31" customFormat="1" ht="19" x14ac:dyDescent="0.25">
      <c r="A19" s="36"/>
      <c r="B19" s="36"/>
      <c r="C19" s="36"/>
      <c r="D19" s="36"/>
      <c r="E19" s="36"/>
      <c r="F19" s="36"/>
      <c r="G19" s="36"/>
      <c r="H19" s="36"/>
      <c r="I19" s="36"/>
      <c r="J19" s="36"/>
      <c r="K19" s="36"/>
      <c r="L19" s="36"/>
      <c r="M19" s="85"/>
      <c r="N19" s="85"/>
      <c r="O19" s="85"/>
      <c r="P19" s="34"/>
      <c r="Q19" s="34"/>
      <c r="R19" s="34"/>
      <c r="S19" s="34"/>
      <c r="T19" s="34"/>
      <c r="U19" s="34"/>
      <c r="V19" s="34"/>
      <c r="W19" s="34"/>
      <c r="X19" s="34"/>
      <c r="Y19" s="34"/>
      <c r="Z19" s="34"/>
    </row>
    <row r="20" spans="1:26" s="31" customFormat="1" ht="19" x14ac:dyDescent="0.25">
      <c r="A20" s="36"/>
      <c r="B20" s="36"/>
      <c r="C20" s="36"/>
      <c r="D20" s="36"/>
      <c r="E20" s="36"/>
      <c r="F20" s="36"/>
      <c r="G20" s="36"/>
      <c r="H20" s="36"/>
      <c r="I20" s="36"/>
      <c r="J20" s="36"/>
      <c r="K20" s="36"/>
      <c r="L20" s="36"/>
      <c r="M20" s="85"/>
      <c r="N20" s="85"/>
      <c r="O20" s="85"/>
      <c r="P20" s="34"/>
      <c r="Q20" s="34"/>
      <c r="R20" s="34"/>
      <c r="S20" s="34"/>
      <c r="T20" s="34"/>
      <c r="U20" s="34"/>
      <c r="V20" s="34"/>
      <c r="W20" s="34"/>
      <c r="X20" s="34"/>
      <c r="Y20" s="34"/>
      <c r="Z20" s="34"/>
    </row>
    <row r="21" spans="1:26" s="31" customFormat="1" ht="19" x14ac:dyDescent="0.25">
      <c r="A21" s="36"/>
      <c r="B21" s="36"/>
      <c r="C21" s="36"/>
      <c r="D21" s="36"/>
      <c r="E21" s="36"/>
      <c r="F21" s="36"/>
      <c r="G21" s="36"/>
      <c r="H21" s="36"/>
      <c r="I21" s="36"/>
      <c r="J21" s="36"/>
      <c r="K21" s="36"/>
      <c r="L21" s="36"/>
      <c r="M21" s="85"/>
      <c r="N21" s="85"/>
      <c r="O21" s="85"/>
      <c r="P21" s="34"/>
      <c r="Q21" s="34"/>
      <c r="R21" s="34"/>
      <c r="S21" s="34"/>
      <c r="T21" s="34"/>
      <c r="U21" s="34"/>
      <c r="V21" s="34"/>
      <c r="W21" s="34"/>
      <c r="X21" s="34"/>
      <c r="Y21" s="34"/>
      <c r="Z21" s="34"/>
    </row>
    <row r="22" spans="1:26" s="31" customFormat="1" ht="19" x14ac:dyDescent="0.25">
      <c r="A22" s="36"/>
      <c r="B22" s="36"/>
      <c r="C22" s="36"/>
      <c r="D22" s="36"/>
      <c r="E22" s="36"/>
      <c r="F22" s="36"/>
      <c r="G22" s="36"/>
      <c r="H22" s="36"/>
      <c r="I22" s="36"/>
      <c r="J22" s="36"/>
      <c r="K22" s="36"/>
      <c r="L22" s="36"/>
      <c r="M22" s="36"/>
      <c r="N22" s="36"/>
      <c r="O22" s="36"/>
    </row>
    <row r="23" spans="1:26" s="31" customFormat="1" ht="19" x14ac:dyDescent="0.25">
      <c r="A23" s="36"/>
      <c r="B23" s="36"/>
      <c r="C23" s="36"/>
      <c r="D23" s="36"/>
      <c r="E23" s="36"/>
      <c r="F23" s="36"/>
      <c r="G23" s="36"/>
      <c r="H23" s="36"/>
      <c r="I23" s="36"/>
      <c r="J23" s="36"/>
      <c r="K23" s="36"/>
      <c r="L23" s="36"/>
      <c r="M23" s="36"/>
      <c r="N23" s="36"/>
      <c r="O23" s="36"/>
    </row>
    <row r="24" spans="1:26" s="31" customFormat="1" ht="19" x14ac:dyDescent="0.25">
      <c r="A24" s="36"/>
      <c r="B24" s="36"/>
      <c r="C24" s="36"/>
      <c r="D24" s="36"/>
      <c r="E24" s="36"/>
      <c r="F24" s="36"/>
      <c r="G24" s="36"/>
      <c r="H24" s="36"/>
      <c r="I24" s="36"/>
      <c r="J24" s="36"/>
      <c r="K24" s="36"/>
      <c r="L24" s="36"/>
      <c r="M24" s="36"/>
      <c r="N24" s="36"/>
      <c r="O24" s="36"/>
    </row>
    <row r="25" spans="1:26" s="31" customFormat="1" ht="25" customHeight="1" x14ac:dyDescent="0.25">
      <c r="A25" s="36"/>
      <c r="B25" s="36"/>
      <c r="C25" s="42" t="s">
        <v>76</v>
      </c>
      <c r="D25" s="44">
        <v>0.5</v>
      </c>
      <c r="E25" s="36"/>
      <c r="F25" s="102" t="s">
        <v>235</v>
      </c>
      <c r="G25" s="102"/>
      <c r="H25" s="102"/>
      <c r="I25" s="102"/>
      <c r="J25" s="102"/>
      <c r="K25" s="102"/>
      <c r="L25" s="102"/>
      <c r="M25" s="102"/>
      <c r="N25" s="36"/>
      <c r="O25" s="36"/>
    </row>
    <row r="26" spans="1:26" s="31" customFormat="1" ht="25" customHeight="1" x14ac:dyDescent="0.25">
      <c r="A26" s="36"/>
      <c r="B26" s="36"/>
      <c r="C26" s="42" t="s">
        <v>77</v>
      </c>
      <c r="D26" s="43">
        <v>1000</v>
      </c>
      <c r="E26" s="36"/>
      <c r="F26" s="102" t="s">
        <v>236</v>
      </c>
      <c r="G26" s="102"/>
      <c r="H26" s="102"/>
      <c r="I26" s="102"/>
      <c r="J26" s="102"/>
      <c r="K26" s="102"/>
      <c r="L26" s="102"/>
      <c r="M26" s="102"/>
      <c r="N26" s="36"/>
      <c r="O26" s="36"/>
    </row>
    <row r="27" spans="1:26" s="31" customFormat="1" ht="25" customHeight="1" x14ac:dyDescent="0.25">
      <c r="A27" s="36"/>
      <c r="B27" s="36"/>
      <c r="C27" s="36"/>
      <c r="D27" s="36"/>
      <c r="E27" s="36"/>
      <c r="F27" s="102" t="s">
        <v>234</v>
      </c>
      <c r="G27" s="152"/>
      <c r="H27" s="102"/>
      <c r="I27" s="102"/>
      <c r="J27" s="102"/>
      <c r="K27" s="102"/>
      <c r="L27" s="102"/>
      <c r="M27" s="102"/>
      <c r="N27" s="36"/>
      <c r="O27" s="36"/>
    </row>
    <row r="28" spans="1:26" s="31" customFormat="1" ht="11" customHeight="1" x14ac:dyDescent="0.25">
      <c r="A28" s="36"/>
      <c r="B28" s="36"/>
      <c r="C28" s="36"/>
      <c r="D28" s="36"/>
      <c r="E28" s="36"/>
      <c r="F28" s="102"/>
      <c r="G28" s="102"/>
      <c r="H28" s="102"/>
      <c r="I28" s="102"/>
      <c r="J28" s="102"/>
      <c r="K28" s="102"/>
      <c r="L28" s="102"/>
      <c r="M28" s="102"/>
      <c r="N28" s="36"/>
      <c r="O28" s="36"/>
    </row>
    <row r="29" spans="1:26" s="31" customFormat="1" ht="19" x14ac:dyDescent="0.25">
      <c r="A29" s="36"/>
      <c r="C29" s="36"/>
      <c r="D29" s="36"/>
      <c r="E29" s="36"/>
      <c r="F29" s="36"/>
      <c r="G29" s="36"/>
      <c r="H29" s="36"/>
      <c r="I29" s="36"/>
      <c r="J29" s="36"/>
      <c r="K29" s="36"/>
      <c r="L29" s="36"/>
      <c r="M29" s="36"/>
      <c r="N29" s="36"/>
      <c r="O29" s="36"/>
    </row>
    <row r="30" spans="1:26" s="31" customFormat="1" ht="21" x14ac:dyDescent="0.25">
      <c r="A30" s="36"/>
      <c r="B30" s="97" t="s">
        <v>113</v>
      </c>
      <c r="C30" s="36"/>
      <c r="D30" s="36"/>
      <c r="E30" s="36"/>
      <c r="F30" s="36"/>
      <c r="G30" s="36"/>
      <c r="H30" s="36"/>
      <c r="I30" s="36"/>
      <c r="J30" s="36"/>
      <c r="K30" s="36"/>
      <c r="L30" s="36"/>
      <c r="M30" s="36"/>
      <c r="N30" s="36"/>
      <c r="O30" s="36"/>
    </row>
    <row r="31" spans="1:26" s="31" customFormat="1" ht="19" x14ac:dyDescent="0.25">
      <c r="A31" s="36"/>
      <c r="B31" s="36"/>
      <c r="C31" s="36"/>
      <c r="D31" s="36"/>
      <c r="E31" s="36"/>
      <c r="F31" s="36"/>
      <c r="G31" s="36"/>
      <c r="H31" s="36"/>
      <c r="I31" s="36"/>
      <c r="J31" s="36"/>
      <c r="K31" s="36"/>
      <c r="L31" s="36"/>
      <c r="M31" s="36"/>
      <c r="N31" s="36"/>
      <c r="O31" s="36"/>
    </row>
    <row r="32" spans="1:26" s="30" customFormat="1" ht="19" x14ac:dyDescent="0.25">
      <c r="A32" s="23"/>
      <c r="B32" s="23"/>
      <c r="C32" s="23"/>
      <c r="D32" s="23"/>
      <c r="E32" s="23"/>
      <c r="F32" s="23"/>
      <c r="G32" s="23"/>
      <c r="H32" s="23"/>
      <c r="I32" s="23"/>
      <c r="J32" s="23"/>
      <c r="K32" s="23"/>
      <c r="L32" s="23"/>
      <c r="M32" s="23"/>
      <c r="N32" s="23"/>
      <c r="O32" s="23"/>
    </row>
    <row r="33" spans="1:15" s="30" customFormat="1" ht="19" x14ac:dyDescent="0.25">
      <c r="A33" s="23"/>
      <c r="B33" s="23"/>
      <c r="C33" s="23"/>
      <c r="D33" s="23"/>
      <c r="E33" s="23"/>
      <c r="F33" s="23"/>
      <c r="G33" s="23"/>
      <c r="H33" s="23"/>
      <c r="I33" s="23"/>
      <c r="J33" s="23"/>
      <c r="K33" s="23"/>
      <c r="L33" s="23"/>
      <c r="M33" s="23"/>
      <c r="N33" s="23"/>
      <c r="O33" s="23"/>
    </row>
    <row r="34" spans="1:15" s="30" customFormat="1" x14ac:dyDescent="0.2"/>
    <row r="35" spans="1:15" s="30" customFormat="1" x14ac:dyDescent="0.2"/>
    <row r="36" spans="1:15" s="30" customFormat="1" x14ac:dyDescent="0.2"/>
    <row r="37" spans="1:15" s="30" customFormat="1" x14ac:dyDescent="0.2"/>
    <row r="38" spans="1:15" s="30" customFormat="1" x14ac:dyDescent="0.2"/>
  </sheetData>
  <phoneticPr fontId="0" type="noConversion"/>
  <printOptions gridLines="1" gridLinesSet="0"/>
  <pageMargins left="0.7" right="0.7" top="0.75" bottom="0.75" header="0.5" footer="0.5"/>
  <headerFooter>
    <oddHeader>&amp;A</oddHeader>
    <oddFooter>Page &amp;P</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3"/>
  <sheetViews>
    <sheetView workbookViewId="0">
      <selection activeCell="V13" sqref="V13"/>
    </sheetView>
  </sheetViews>
  <sheetFormatPr baseColWidth="10" defaultColWidth="11.42578125" defaultRowHeight="14" x14ac:dyDescent="0.2"/>
  <cols>
    <col min="1" max="1" width="2.28515625" style="8" customWidth="1"/>
    <col min="2" max="2" width="6.28515625" style="8" customWidth="1"/>
    <col min="3" max="3" width="11.42578125" style="8"/>
    <col min="4" max="4" width="7.42578125" style="8" customWidth="1"/>
    <col min="5" max="5" width="5.85546875" style="8" customWidth="1"/>
    <col min="6" max="6" width="8.7109375" style="8" customWidth="1"/>
    <col min="7" max="11" width="11.42578125" style="8"/>
    <col min="12" max="12" width="14.85546875" style="8" customWidth="1"/>
    <col min="13" max="16384" width="11.42578125" style="8"/>
  </cols>
  <sheetData>
    <row r="1" spans="1:13" s="36" customFormat="1" ht="23" customHeight="1" x14ac:dyDescent="0.25">
      <c r="B1" s="99" t="s">
        <v>89</v>
      </c>
    </row>
    <row r="2" spans="1:13" s="31" customFormat="1" ht="9.75" customHeight="1" x14ac:dyDescent="0.25">
      <c r="A2" s="36"/>
      <c r="B2" s="36"/>
      <c r="C2" s="36"/>
      <c r="D2" s="36"/>
      <c r="E2" s="36"/>
      <c r="F2" s="36"/>
      <c r="G2" s="36"/>
      <c r="H2" s="36"/>
      <c r="I2" s="36"/>
      <c r="J2" s="36"/>
      <c r="K2" s="36"/>
      <c r="L2" s="36"/>
      <c r="M2" s="36"/>
    </row>
    <row r="3" spans="1:13" s="37" customFormat="1" ht="23" customHeight="1" x14ac:dyDescent="0.25">
      <c r="A3" s="36"/>
      <c r="B3" s="36"/>
      <c r="C3" s="36" t="s">
        <v>90</v>
      </c>
      <c r="D3" s="36"/>
      <c r="E3" s="36"/>
      <c r="F3" s="36"/>
      <c r="G3" s="36"/>
      <c r="H3" s="36"/>
      <c r="I3" s="36"/>
      <c r="J3" s="36"/>
      <c r="K3" s="36"/>
      <c r="L3" s="36"/>
      <c r="M3" s="36"/>
    </row>
    <row r="4" spans="1:13" s="37" customFormat="1" ht="23" customHeight="1" x14ac:dyDescent="0.25">
      <c r="A4" s="36"/>
      <c r="B4" s="36"/>
      <c r="C4" s="36" t="s">
        <v>134</v>
      </c>
      <c r="D4" s="36"/>
      <c r="E4" s="36"/>
      <c r="F4" s="36"/>
      <c r="G4" s="36"/>
      <c r="H4" s="36"/>
      <c r="I4" s="36"/>
      <c r="J4" s="36"/>
      <c r="K4" s="36"/>
      <c r="L4" s="36"/>
      <c r="M4" s="36"/>
    </row>
    <row r="5" spans="1:13" s="37" customFormat="1" ht="42" customHeight="1" x14ac:dyDescent="0.25">
      <c r="A5" s="36"/>
      <c r="B5" s="36"/>
      <c r="C5" s="35" t="s">
        <v>91</v>
      </c>
      <c r="D5" s="36"/>
      <c r="E5" s="36"/>
      <c r="F5" s="113"/>
      <c r="G5" s="36"/>
      <c r="H5" s="36"/>
      <c r="I5" s="36"/>
      <c r="J5" s="36"/>
      <c r="K5" s="36"/>
      <c r="L5" s="36"/>
      <c r="M5" s="36"/>
    </row>
    <row r="6" spans="1:13" s="37" customFormat="1" ht="42" customHeight="1" x14ac:dyDescent="0.25">
      <c r="A6" s="36"/>
      <c r="B6" s="36"/>
      <c r="C6" s="35" t="s">
        <v>93</v>
      </c>
      <c r="D6" s="36"/>
      <c r="E6" s="36"/>
      <c r="F6" s="35"/>
      <c r="G6" s="36"/>
      <c r="H6" s="36"/>
      <c r="I6" s="36"/>
      <c r="J6" s="36"/>
      <c r="K6" s="36"/>
      <c r="L6" s="36"/>
      <c r="M6" s="36"/>
    </row>
    <row r="7" spans="1:13" s="37" customFormat="1" ht="42" customHeight="1" x14ac:dyDescent="0.25">
      <c r="A7" s="36"/>
      <c r="B7" s="36"/>
      <c r="C7" s="35" t="s">
        <v>95</v>
      </c>
      <c r="D7" s="36"/>
      <c r="E7" s="36"/>
      <c r="F7" s="35"/>
      <c r="G7" s="36"/>
      <c r="H7" s="36"/>
      <c r="I7" s="36"/>
      <c r="J7" s="36"/>
      <c r="K7" s="36"/>
      <c r="L7" s="36"/>
      <c r="M7" s="36"/>
    </row>
    <row r="8" spans="1:13" s="37" customFormat="1" ht="42" customHeight="1" x14ac:dyDescent="0.25">
      <c r="A8" s="36"/>
      <c r="B8" s="36"/>
      <c r="C8" s="35" t="s">
        <v>97</v>
      </c>
      <c r="D8" s="36"/>
      <c r="E8" s="36"/>
      <c r="F8" s="35"/>
      <c r="G8" s="36"/>
      <c r="H8" s="36"/>
      <c r="I8" s="36"/>
      <c r="J8" s="36"/>
      <c r="K8" s="36"/>
      <c r="L8" s="36"/>
      <c r="M8" s="36"/>
    </row>
    <row r="9" spans="1:13" s="37" customFormat="1" ht="42" customHeight="1" x14ac:dyDescent="0.25">
      <c r="A9" s="36"/>
      <c r="B9" s="36"/>
      <c r="C9" s="35" t="s">
        <v>99</v>
      </c>
      <c r="D9" s="36"/>
      <c r="E9" s="36"/>
      <c r="F9" s="35"/>
      <c r="G9" s="36"/>
      <c r="H9" s="36"/>
      <c r="I9" s="36"/>
      <c r="J9" s="36"/>
      <c r="K9" s="36"/>
      <c r="L9" s="36"/>
      <c r="M9" s="36"/>
    </row>
    <row r="10" spans="1:13" s="37" customFormat="1" ht="42" customHeight="1" x14ac:dyDescent="0.25">
      <c r="A10" s="36"/>
      <c r="B10" s="36"/>
      <c r="C10" s="35" t="s">
        <v>100</v>
      </c>
      <c r="D10" s="36"/>
      <c r="E10" s="36"/>
      <c r="F10" s="35"/>
      <c r="G10" s="36"/>
      <c r="H10" s="36"/>
      <c r="I10" s="36"/>
      <c r="J10" s="36"/>
      <c r="K10" s="36"/>
      <c r="L10" s="36"/>
      <c r="M10" s="36"/>
    </row>
    <row r="11" spans="1:13" s="31" customFormat="1" ht="28" customHeight="1" x14ac:dyDescent="0.25">
      <c r="A11" s="36"/>
      <c r="B11" s="36"/>
      <c r="C11" s="36"/>
      <c r="D11" s="36"/>
      <c r="E11" s="36"/>
      <c r="F11" s="36"/>
      <c r="G11" s="36"/>
      <c r="H11" s="36"/>
      <c r="I11" s="36"/>
      <c r="J11" s="36"/>
      <c r="K11" s="36"/>
      <c r="L11" s="36"/>
      <c r="M11" s="36"/>
    </row>
    <row r="12" spans="1:13" s="31" customFormat="1" ht="28" customHeight="1" x14ac:dyDescent="0.25">
      <c r="A12" s="36"/>
      <c r="B12" s="36"/>
      <c r="C12" s="42" t="s">
        <v>76</v>
      </c>
      <c r="D12" s="44">
        <v>0</v>
      </c>
      <c r="E12" s="36"/>
      <c r="F12" s="36"/>
      <c r="G12" s="36"/>
      <c r="H12" s="36"/>
      <c r="I12" s="36"/>
      <c r="J12" s="36"/>
      <c r="K12" s="36"/>
      <c r="L12" s="36"/>
      <c r="M12" s="36"/>
    </row>
    <row r="13" spans="1:13" s="31" customFormat="1" ht="28" customHeight="1" x14ac:dyDescent="0.25">
      <c r="A13" s="36"/>
      <c r="B13" s="36"/>
      <c r="C13" s="42" t="s">
        <v>77</v>
      </c>
      <c r="D13" s="43">
        <v>2</v>
      </c>
      <c r="E13" s="36"/>
      <c r="F13" s="36"/>
      <c r="G13" s="36"/>
      <c r="H13" s="36"/>
      <c r="I13" s="36"/>
      <c r="J13" s="36"/>
      <c r="K13" s="36"/>
      <c r="L13" s="36"/>
      <c r="M13" s="36"/>
    </row>
    <row r="14" spans="1:13" s="31" customFormat="1" ht="19" x14ac:dyDescent="0.25">
      <c r="A14" s="36"/>
      <c r="B14" s="36"/>
      <c r="C14" s="36"/>
      <c r="D14" s="36"/>
      <c r="E14" s="36"/>
      <c r="F14" s="36"/>
      <c r="G14" s="36"/>
      <c r="H14" s="36"/>
      <c r="I14" s="36"/>
      <c r="J14" s="36"/>
      <c r="K14" s="36"/>
      <c r="L14" s="36"/>
      <c r="M14" s="36"/>
    </row>
    <row r="15" spans="1:13" s="30" customFormat="1" ht="30" customHeight="1" x14ac:dyDescent="0.25">
      <c r="A15" s="23"/>
      <c r="B15" s="10" t="s">
        <v>18</v>
      </c>
      <c r="C15" s="10" t="s">
        <v>133</v>
      </c>
      <c r="D15" s="60"/>
      <c r="E15" s="60"/>
      <c r="F15" s="60"/>
      <c r="G15" s="60"/>
      <c r="H15" s="60"/>
      <c r="I15" s="60"/>
      <c r="J15" s="60"/>
      <c r="K15" s="60"/>
      <c r="L15" s="60"/>
      <c r="M15" s="23"/>
    </row>
    <row r="16" spans="1:13" s="37" customFormat="1" ht="30" customHeight="1" x14ac:dyDescent="0.25">
      <c r="A16" s="36"/>
      <c r="B16" s="102"/>
      <c r="C16" s="102" t="s">
        <v>127</v>
      </c>
      <c r="D16" s="102"/>
      <c r="E16" s="147" t="s">
        <v>243</v>
      </c>
      <c r="F16" s="102" t="s">
        <v>94</v>
      </c>
      <c r="G16" s="102"/>
      <c r="H16" s="102"/>
      <c r="I16" s="102"/>
      <c r="J16" s="102"/>
      <c r="K16" s="102"/>
      <c r="L16" s="102"/>
      <c r="M16" s="36"/>
    </row>
    <row r="17" spans="1:66" s="37" customFormat="1" ht="30" customHeight="1" x14ac:dyDescent="0.25">
      <c r="A17" s="36"/>
      <c r="B17" s="102"/>
      <c r="C17" s="102" t="s">
        <v>128</v>
      </c>
      <c r="D17" s="102"/>
      <c r="E17" s="147" t="s">
        <v>240</v>
      </c>
      <c r="F17" s="102" t="s">
        <v>252</v>
      </c>
      <c r="G17" s="102"/>
      <c r="H17" s="102"/>
      <c r="I17" s="102"/>
      <c r="J17" s="102"/>
      <c r="K17" s="102"/>
      <c r="L17" s="102"/>
      <c r="M17" s="36"/>
    </row>
    <row r="18" spans="1:66" s="37" customFormat="1" ht="30" customHeight="1" x14ac:dyDescent="0.25">
      <c r="A18" s="36"/>
      <c r="B18" s="102"/>
      <c r="C18" s="102" t="s">
        <v>129</v>
      </c>
      <c r="D18" s="102"/>
      <c r="E18" s="147" t="s">
        <v>241</v>
      </c>
      <c r="F18" s="102" t="s">
        <v>98</v>
      </c>
      <c r="G18" s="102"/>
      <c r="H18" s="102"/>
      <c r="I18" s="102"/>
      <c r="J18" s="102"/>
      <c r="K18" s="102"/>
      <c r="L18" s="102"/>
      <c r="M18" s="36"/>
    </row>
    <row r="19" spans="1:66" s="37" customFormat="1" ht="30" customHeight="1" x14ac:dyDescent="0.25">
      <c r="A19" s="36"/>
      <c r="B19" s="102"/>
      <c r="C19" s="102" t="s">
        <v>130</v>
      </c>
      <c r="D19" s="102"/>
      <c r="E19" s="147" t="s">
        <v>244</v>
      </c>
      <c r="F19" s="102" t="s">
        <v>132</v>
      </c>
      <c r="G19" s="102"/>
      <c r="H19" s="102"/>
      <c r="I19" s="102"/>
      <c r="J19" s="102"/>
      <c r="K19" s="102"/>
      <c r="L19" s="102"/>
      <c r="M19" s="36"/>
    </row>
    <row r="20" spans="1:66" s="37" customFormat="1" ht="30" customHeight="1" x14ac:dyDescent="0.25">
      <c r="A20" s="36"/>
      <c r="B20" s="102"/>
      <c r="C20" s="102" t="s">
        <v>131</v>
      </c>
      <c r="D20" s="102"/>
      <c r="E20" s="147" t="s">
        <v>242</v>
      </c>
      <c r="F20" s="114" t="s">
        <v>92</v>
      </c>
      <c r="G20" s="102"/>
      <c r="H20" s="102"/>
      <c r="I20" s="102"/>
      <c r="J20" s="102"/>
      <c r="K20" s="102"/>
      <c r="L20" s="102"/>
      <c r="M20" s="36"/>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row>
    <row r="21" spans="1:66" s="37" customFormat="1" ht="30" customHeight="1" x14ac:dyDescent="0.25">
      <c r="A21" s="36"/>
      <c r="B21" s="102"/>
      <c r="C21" s="102" t="s">
        <v>100</v>
      </c>
      <c r="D21" s="102"/>
      <c r="E21" s="147" t="s">
        <v>245</v>
      </c>
      <c r="F21" s="102" t="s">
        <v>96</v>
      </c>
      <c r="G21" s="102"/>
      <c r="H21" s="102"/>
      <c r="I21" s="102"/>
      <c r="J21" s="102"/>
      <c r="K21" s="102"/>
      <c r="L21" s="102"/>
      <c r="M21" s="36"/>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row>
    <row r="22" spans="1:66" s="31" customFormat="1" ht="19" x14ac:dyDescent="0.25">
      <c r="A22" s="36"/>
      <c r="B22" s="36"/>
      <c r="C22" s="36"/>
      <c r="D22" s="36"/>
      <c r="E22" s="36"/>
      <c r="F22" s="36"/>
      <c r="G22" s="36"/>
      <c r="H22" s="36"/>
      <c r="I22" s="36"/>
      <c r="J22" s="36"/>
      <c r="K22" s="36"/>
      <c r="L22" s="36"/>
      <c r="M22" s="36"/>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row>
    <row r="23" spans="1:66" s="37" customFormat="1" ht="11" customHeight="1" x14ac:dyDescent="0.25">
      <c r="A23" s="36"/>
      <c r="B23" s="36"/>
      <c r="C23" s="36"/>
      <c r="D23" s="36"/>
      <c r="E23" s="36"/>
      <c r="F23" s="36"/>
      <c r="G23" s="36"/>
      <c r="H23" s="36"/>
      <c r="I23" s="36"/>
      <c r="J23" s="36"/>
      <c r="K23" s="36"/>
      <c r="L23" s="36"/>
      <c r="M23" s="36"/>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row>
    <row r="24" spans="1:66" s="31" customFormat="1" ht="21" x14ac:dyDescent="0.25">
      <c r="A24" s="36"/>
      <c r="B24" s="97" t="s">
        <v>114</v>
      </c>
      <c r="C24" s="36"/>
      <c r="D24" s="36"/>
      <c r="E24" s="36"/>
      <c r="F24" s="36"/>
      <c r="G24" s="36"/>
      <c r="H24" s="36"/>
      <c r="I24" s="36"/>
      <c r="J24" s="36"/>
      <c r="K24" s="36"/>
      <c r="L24" s="36"/>
      <c r="M24" s="36"/>
      <c r="P24" s="34"/>
      <c r="Q24" s="34">
        <v>1</v>
      </c>
      <c r="R24" s="34">
        <f t="shared" ref="R24:AQ24" si="0">Q24+1</f>
        <v>2</v>
      </c>
      <c r="S24" s="34">
        <f t="shared" si="0"/>
        <v>3</v>
      </c>
      <c r="T24" s="34">
        <f t="shared" si="0"/>
        <v>4</v>
      </c>
      <c r="U24" s="34">
        <f t="shared" si="0"/>
        <v>5</v>
      </c>
      <c r="V24" s="34">
        <f t="shared" si="0"/>
        <v>6</v>
      </c>
      <c r="W24" s="34">
        <f t="shared" si="0"/>
        <v>7</v>
      </c>
      <c r="X24" s="34">
        <f t="shared" si="0"/>
        <v>8</v>
      </c>
      <c r="Y24" s="34">
        <f t="shared" si="0"/>
        <v>9</v>
      </c>
      <c r="Z24" s="34">
        <f t="shared" si="0"/>
        <v>10</v>
      </c>
      <c r="AA24" s="34">
        <f t="shared" si="0"/>
        <v>11</v>
      </c>
      <c r="AB24" s="34">
        <f t="shared" si="0"/>
        <v>12</v>
      </c>
      <c r="AC24" s="34">
        <f t="shared" si="0"/>
        <v>13</v>
      </c>
      <c r="AD24" s="34">
        <f t="shared" si="0"/>
        <v>14</v>
      </c>
      <c r="AE24" s="34">
        <f t="shared" si="0"/>
        <v>15</v>
      </c>
      <c r="AF24" s="34">
        <f t="shared" si="0"/>
        <v>16</v>
      </c>
      <c r="AG24" s="34">
        <f t="shared" si="0"/>
        <v>17</v>
      </c>
      <c r="AH24" s="34">
        <f t="shared" si="0"/>
        <v>18</v>
      </c>
      <c r="AI24" s="34">
        <f t="shared" si="0"/>
        <v>19</v>
      </c>
      <c r="AJ24" s="34">
        <f t="shared" si="0"/>
        <v>20</v>
      </c>
      <c r="AK24" s="34">
        <f t="shared" si="0"/>
        <v>21</v>
      </c>
      <c r="AL24" s="34">
        <f t="shared" si="0"/>
        <v>22</v>
      </c>
      <c r="AM24" s="34">
        <f t="shared" si="0"/>
        <v>23</v>
      </c>
      <c r="AN24" s="34">
        <f t="shared" si="0"/>
        <v>24</v>
      </c>
      <c r="AO24" s="31">
        <f t="shared" si="0"/>
        <v>25</v>
      </c>
      <c r="AP24" s="31">
        <f t="shared" si="0"/>
        <v>26</v>
      </c>
      <c r="AQ24" s="31">
        <f t="shared" si="0"/>
        <v>27</v>
      </c>
      <c r="AR24" s="31">
        <f t="shared" ref="AR24:BN24" si="1">AQ24+1</f>
        <v>28</v>
      </c>
      <c r="AS24" s="31">
        <f t="shared" si="1"/>
        <v>29</v>
      </c>
      <c r="AT24" s="31">
        <f t="shared" si="1"/>
        <v>30</v>
      </c>
      <c r="AU24" s="31">
        <f t="shared" si="1"/>
        <v>31</v>
      </c>
      <c r="AV24" s="31">
        <f t="shared" si="1"/>
        <v>32</v>
      </c>
      <c r="AW24" s="31">
        <f t="shared" si="1"/>
        <v>33</v>
      </c>
      <c r="AX24" s="31">
        <f t="shared" si="1"/>
        <v>34</v>
      </c>
      <c r="AY24" s="31">
        <f t="shared" si="1"/>
        <v>35</v>
      </c>
      <c r="AZ24" s="31">
        <f t="shared" si="1"/>
        <v>36</v>
      </c>
      <c r="BA24" s="31">
        <f t="shared" si="1"/>
        <v>37</v>
      </c>
      <c r="BB24" s="31">
        <f t="shared" si="1"/>
        <v>38</v>
      </c>
      <c r="BC24" s="31">
        <f t="shared" si="1"/>
        <v>39</v>
      </c>
      <c r="BD24" s="31">
        <f t="shared" si="1"/>
        <v>40</v>
      </c>
      <c r="BE24" s="31">
        <f t="shared" si="1"/>
        <v>41</v>
      </c>
      <c r="BF24" s="31">
        <f t="shared" si="1"/>
        <v>42</v>
      </c>
      <c r="BG24" s="31">
        <f t="shared" si="1"/>
        <v>43</v>
      </c>
      <c r="BH24" s="31">
        <f t="shared" si="1"/>
        <v>44</v>
      </c>
      <c r="BI24" s="31">
        <f t="shared" si="1"/>
        <v>45</v>
      </c>
      <c r="BJ24" s="31">
        <f t="shared" si="1"/>
        <v>46</v>
      </c>
      <c r="BK24" s="31">
        <f t="shared" si="1"/>
        <v>47</v>
      </c>
      <c r="BL24" s="31">
        <f t="shared" si="1"/>
        <v>48</v>
      </c>
      <c r="BM24" s="31">
        <f t="shared" si="1"/>
        <v>49</v>
      </c>
      <c r="BN24" s="31">
        <f t="shared" si="1"/>
        <v>50</v>
      </c>
    </row>
    <row r="25" spans="1:66" s="31" customFormat="1" ht="19" x14ac:dyDescent="0.25">
      <c r="A25" s="36"/>
      <c r="B25" s="36"/>
      <c r="C25" s="36"/>
      <c r="D25" s="36"/>
      <c r="E25" s="36"/>
      <c r="F25" s="36"/>
      <c r="G25" s="36"/>
      <c r="H25" s="36"/>
      <c r="I25" s="36"/>
      <c r="J25" s="36"/>
      <c r="K25" s="36"/>
      <c r="L25" s="36"/>
      <c r="M25" s="36"/>
      <c r="P25" s="34"/>
      <c r="Q25" s="34">
        <v>10</v>
      </c>
      <c r="R25" s="34">
        <f t="shared" ref="R25:AQ25" si="2">Q25+($D12*Q25*(1-Q25/$D13))</f>
        <v>10</v>
      </c>
      <c r="S25" s="34">
        <f t="shared" si="2"/>
        <v>10</v>
      </c>
      <c r="T25" s="34">
        <f t="shared" si="2"/>
        <v>10</v>
      </c>
      <c r="U25" s="34">
        <f t="shared" si="2"/>
        <v>10</v>
      </c>
      <c r="V25" s="34">
        <f t="shared" si="2"/>
        <v>10</v>
      </c>
      <c r="W25" s="34">
        <f t="shared" si="2"/>
        <v>10</v>
      </c>
      <c r="X25" s="34">
        <f t="shared" si="2"/>
        <v>10</v>
      </c>
      <c r="Y25" s="34">
        <f t="shared" si="2"/>
        <v>10</v>
      </c>
      <c r="Z25" s="34">
        <f t="shared" si="2"/>
        <v>10</v>
      </c>
      <c r="AA25" s="34">
        <f t="shared" si="2"/>
        <v>10</v>
      </c>
      <c r="AB25" s="34">
        <f t="shared" si="2"/>
        <v>10</v>
      </c>
      <c r="AC25" s="34">
        <f t="shared" si="2"/>
        <v>10</v>
      </c>
      <c r="AD25" s="34">
        <f t="shared" si="2"/>
        <v>10</v>
      </c>
      <c r="AE25" s="34">
        <f t="shared" si="2"/>
        <v>10</v>
      </c>
      <c r="AF25" s="34">
        <f t="shared" si="2"/>
        <v>10</v>
      </c>
      <c r="AG25" s="34">
        <f t="shared" si="2"/>
        <v>10</v>
      </c>
      <c r="AH25" s="34">
        <f t="shared" si="2"/>
        <v>10</v>
      </c>
      <c r="AI25" s="34">
        <f t="shared" si="2"/>
        <v>10</v>
      </c>
      <c r="AJ25" s="34">
        <f t="shared" si="2"/>
        <v>10</v>
      </c>
      <c r="AK25" s="34">
        <f t="shared" si="2"/>
        <v>10</v>
      </c>
      <c r="AL25" s="34">
        <f t="shared" si="2"/>
        <v>10</v>
      </c>
      <c r="AM25" s="34">
        <f t="shared" si="2"/>
        <v>10</v>
      </c>
      <c r="AN25" s="34">
        <f t="shared" si="2"/>
        <v>10</v>
      </c>
      <c r="AO25" s="31">
        <f t="shared" si="2"/>
        <v>10</v>
      </c>
      <c r="AP25" s="31">
        <f t="shared" si="2"/>
        <v>10</v>
      </c>
      <c r="AQ25" s="31">
        <f t="shared" si="2"/>
        <v>10</v>
      </c>
      <c r="AR25" s="31">
        <f t="shared" ref="AR25:BN25" si="3">AQ25+($D12*AQ25*(1-AQ25/$D13))</f>
        <v>10</v>
      </c>
      <c r="AS25" s="31">
        <f t="shared" si="3"/>
        <v>10</v>
      </c>
      <c r="AT25" s="31">
        <f t="shared" si="3"/>
        <v>10</v>
      </c>
      <c r="AU25" s="31">
        <f t="shared" si="3"/>
        <v>10</v>
      </c>
      <c r="AV25" s="31">
        <f t="shared" si="3"/>
        <v>10</v>
      </c>
      <c r="AW25" s="31">
        <f t="shared" si="3"/>
        <v>10</v>
      </c>
      <c r="AX25" s="31">
        <f t="shared" si="3"/>
        <v>10</v>
      </c>
      <c r="AY25" s="31">
        <f t="shared" si="3"/>
        <v>10</v>
      </c>
      <c r="AZ25" s="31">
        <f t="shared" si="3"/>
        <v>10</v>
      </c>
      <c r="BA25" s="31">
        <f t="shared" si="3"/>
        <v>10</v>
      </c>
      <c r="BB25" s="31">
        <f t="shared" si="3"/>
        <v>10</v>
      </c>
      <c r="BC25" s="31">
        <f t="shared" si="3"/>
        <v>10</v>
      </c>
      <c r="BD25" s="31">
        <f t="shared" si="3"/>
        <v>10</v>
      </c>
      <c r="BE25" s="31">
        <f t="shared" si="3"/>
        <v>10</v>
      </c>
      <c r="BF25" s="31">
        <f t="shared" si="3"/>
        <v>10</v>
      </c>
      <c r="BG25" s="31">
        <f t="shared" si="3"/>
        <v>10</v>
      </c>
      <c r="BH25" s="31">
        <f t="shared" si="3"/>
        <v>10</v>
      </c>
      <c r="BI25" s="31">
        <f t="shared" si="3"/>
        <v>10</v>
      </c>
      <c r="BJ25" s="31">
        <f t="shared" si="3"/>
        <v>10</v>
      </c>
      <c r="BK25" s="31">
        <f t="shared" si="3"/>
        <v>10</v>
      </c>
      <c r="BL25" s="31">
        <f t="shared" si="3"/>
        <v>10</v>
      </c>
      <c r="BM25" s="31">
        <f t="shared" si="3"/>
        <v>10</v>
      </c>
      <c r="BN25" s="31">
        <f t="shared" si="3"/>
        <v>10</v>
      </c>
    </row>
    <row r="26" spans="1:66" s="31" customFormat="1" ht="19" x14ac:dyDescent="0.25">
      <c r="A26" s="36"/>
      <c r="B26" s="36"/>
      <c r="C26" s="36"/>
      <c r="D26" s="36"/>
      <c r="E26" s="36"/>
      <c r="F26" s="36"/>
      <c r="G26" s="36"/>
      <c r="H26" s="36"/>
      <c r="I26" s="36"/>
      <c r="J26" s="36"/>
      <c r="K26" s="36"/>
      <c r="L26" s="36"/>
      <c r="M26" s="36"/>
      <c r="P26" s="34"/>
      <c r="Q26" s="34">
        <f>Q25</f>
        <v>10</v>
      </c>
      <c r="R26" s="34">
        <f t="shared" ref="R26:AQ26" si="4">IF(R25&lt;0,0,R25)</f>
        <v>10</v>
      </c>
      <c r="S26" s="34">
        <f t="shared" si="4"/>
        <v>10</v>
      </c>
      <c r="T26" s="34">
        <f t="shared" si="4"/>
        <v>10</v>
      </c>
      <c r="U26" s="34">
        <f t="shared" si="4"/>
        <v>10</v>
      </c>
      <c r="V26" s="34">
        <f t="shared" si="4"/>
        <v>10</v>
      </c>
      <c r="W26" s="34">
        <f t="shared" si="4"/>
        <v>10</v>
      </c>
      <c r="X26" s="34">
        <f t="shared" si="4"/>
        <v>10</v>
      </c>
      <c r="Y26" s="34">
        <f t="shared" si="4"/>
        <v>10</v>
      </c>
      <c r="Z26" s="34">
        <f t="shared" si="4"/>
        <v>10</v>
      </c>
      <c r="AA26" s="34">
        <f t="shared" si="4"/>
        <v>10</v>
      </c>
      <c r="AB26" s="34">
        <f t="shared" si="4"/>
        <v>10</v>
      </c>
      <c r="AC26" s="34">
        <f t="shared" si="4"/>
        <v>10</v>
      </c>
      <c r="AD26" s="34">
        <f t="shared" si="4"/>
        <v>10</v>
      </c>
      <c r="AE26" s="34">
        <f t="shared" si="4"/>
        <v>10</v>
      </c>
      <c r="AF26" s="34">
        <f t="shared" si="4"/>
        <v>10</v>
      </c>
      <c r="AG26" s="34">
        <f t="shared" si="4"/>
        <v>10</v>
      </c>
      <c r="AH26" s="34">
        <f t="shared" si="4"/>
        <v>10</v>
      </c>
      <c r="AI26" s="34">
        <f t="shared" si="4"/>
        <v>10</v>
      </c>
      <c r="AJ26" s="34">
        <f t="shared" si="4"/>
        <v>10</v>
      </c>
      <c r="AK26" s="34">
        <f t="shared" si="4"/>
        <v>10</v>
      </c>
      <c r="AL26" s="34">
        <f t="shared" si="4"/>
        <v>10</v>
      </c>
      <c r="AM26" s="34">
        <f t="shared" si="4"/>
        <v>10</v>
      </c>
      <c r="AN26" s="34">
        <f t="shared" si="4"/>
        <v>10</v>
      </c>
      <c r="AO26" s="31">
        <f t="shared" si="4"/>
        <v>10</v>
      </c>
      <c r="AP26" s="31">
        <f t="shared" si="4"/>
        <v>10</v>
      </c>
      <c r="AQ26" s="31">
        <f t="shared" si="4"/>
        <v>10</v>
      </c>
      <c r="AR26" s="31">
        <f t="shared" ref="AR26:BN26" si="5">IF(AR25&lt;0,0,AR25)</f>
        <v>10</v>
      </c>
      <c r="AS26" s="31">
        <f t="shared" si="5"/>
        <v>10</v>
      </c>
      <c r="AT26" s="31">
        <f t="shared" si="5"/>
        <v>10</v>
      </c>
      <c r="AU26" s="31">
        <f t="shared" si="5"/>
        <v>10</v>
      </c>
      <c r="AV26" s="31">
        <f t="shared" si="5"/>
        <v>10</v>
      </c>
      <c r="AW26" s="31">
        <f t="shared" si="5"/>
        <v>10</v>
      </c>
      <c r="AX26" s="31">
        <f t="shared" si="5"/>
        <v>10</v>
      </c>
      <c r="AY26" s="31">
        <f t="shared" si="5"/>
        <v>10</v>
      </c>
      <c r="AZ26" s="31">
        <f t="shared" si="5"/>
        <v>10</v>
      </c>
      <c r="BA26" s="31">
        <f t="shared" si="5"/>
        <v>10</v>
      </c>
      <c r="BB26" s="31">
        <f t="shared" si="5"/>
        <v>10</v>
      </c>
      <c r="BC26" s="31">
        <f t="shared" si="5"/>
        <v>10</v>
      </c>
      <c r="BD26" s="31">
        <f t="shared" si="5"/>
        <v>10</v>
      </c>
      <c r="BE26" s="31">
        <f t="shared" si="5"/>
        <v>10</v>
      </c>
      <c r="BF26" s="31">
        <f t="shared" si="5"/>
        <v>10</v>
      </c>
      <c r="BG26" s="31">
        <f t="shared" si="5"/>
        <v>10</v>
      </c>
      <c r="BH26" s="31">
        <f t="shared" si="5"/>
        <v>10</v>
      </c>
      <c r="BI26" s="31">
        <f t="shared" si="5"/>
        <v>10</v>
      </c>
      <c r="BJ26" s="31">
        <f t="shared" si="5"/>
        <v>10</v>
      </c>
      <c r="BK26" s="31">
        <f t="shared" si="5"/>
        <v>10</v>
      </c>
      <c r="BL26" s="31">
        <f t="shared" si="5"/>
        <v>10</v>
      </c>
      <c r="BM26" s="31">
        <f t="shared" si="5"/>
        <v>10</v>
      </c>
      <c r="BN26" s="31">
        <f t="shared" si="5"/>
        <v>10</v>
      </c>
    </row>
    <row r="27" spans="1:66" s="31" customFormat="1" ht="19" x14ac:dyDescent="0.25">
      <c r="A27" s="36"/>
      <c r="B27" s="36"/>
      <c r="C27" s="36"/>
      <c r="D27" s="36"/>
      <c r="E27" s="36"/>
      <c r="F27" s="36"/>
      <c r="G27" s="36"/>
      <c r="H27" s="36"/>
      <c r="I27" s="36"/>
      <c r="J27" s="36"/>
      <c r="K27" s="36"/>
      <c r="L27" s="36"/>
      <c r="M27" s="36"/>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row>
    <row r="28" spans="1:66" s="39" customFormat="1" ht="12" customHeight="1" x14ac:dyDescent="0.25">
      <c r="A28" s="36"/>
      <c r="B28" s="36"/>
      <c r="C28" s="36"/>
      <c r="D28" s="36"/>
      <c r="E28" s="36"/>
      <c r="F28" s="36"/>
      <c r="G28" s="36"/>
      <c r="H28" s="36"/>
      <c r="I28" s="36"/>
      <c r="J28" s="36"/>
      <c r="K28" s="36"/>
      <c r="L28" s="36"/>
      <c r="M28" s="36"/>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row>
    <row r="29" spans="1:66" s="39" customFormat="1" ht="12" customHeight="1" x14ac:dyDescent="0.25">
      <c r="A29" s="36"/>
      <c r="B29" s="36"/>
      <c r="C29" s="36"/>
      <c r="D29" s="36"/>
      <c r="E29" s="36"/>
      <c r="F29" s="36"/>
      <c r="G29" s="36"/>
      <c r="H29" s="36"/>
      <c r="I29" s="36"/>
      <c r="J29" s="36"/>
      <c r="K29" s="36"/>
      <c r="L29" s="36"/>
      <c r="M29" s="36"/>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row>
    <row r="30" spans="1:66" s="39" customFormat="1" ht="19" x14ac:dyDescent="0.25">
      <c r="A30" s="36"/>
      <c r="B30" s="36"/>
      <c r="C30" s="36"/>
      <c r="D30" s="36"/>
      <c r="E30" s="36"/>
      <c r="F30" s="36"/>
      <c r="G30" s="36"/>
      <c r="H30" s="36"/>
      <c r="I30" s="36"/>
      <c r="J30" s="36"/>
      <c r="K30" s="36"/>
      <c r="L30" s="36"/>
      <c r="M30" s="36"/>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row>
    <row r="31" spans="1:66" s="39" customFormat="1" ht="19" x14ac:dyDescent="0.25">
      <c r="A31" s="36"/>
      <c r="B31" s="36"/>
      <c r="C31" s="36"/>
      <c r="D31" s="36"/>
      <c r="E31" s="36"/>
      <c r="F31" s="36"/>
      <c r="G31" s="36"/>
      <c r="H31" s="36"/>
      <c r="I31" s="36"/>
      <c r="J31" s="36"/>
      <c r="K31" s="36"/>
      <c r="L31" s="36"/>
      <c r="M31" s="36"/>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row>
    <row r="32" spans="1:66" s="39" customFormat="1" ht="19" x14ac:dyDescent="0.25">
      <c r="A32" s="36"/>
      <c r="B32" s="36"/>
      <c r="C32" s="36"/>
      <c r="D32" s="36"/>
      <c r="E32" s="36"/>
      <c r="F32" s="36"/>
      <c r="G32" s="36"/>
      <c r="H32" s="36"/>
      <c r="I32" s="36"/>
      <c r="J32" s="36"/>
      <c r="K32" s="36"/>
      <c r="L32" s="36"/>
      <c r="M32" s="36"/>
    </row>
    <row r="33" spans="2:2" s="39" customFormat="1" x14ac:dyDescent="0.2"/>
    <row r="43" spans="2:2" ht="16" x14ac:dyDescent="0.2">
      <c r="B43" s="6"/>
    </row>
  </sheetData>
  <phoneticPr fontId="0" type="noConversion"/>
  <printOptions gridLines="1" gridLinesSet="0"/>
  <pageMargins left="0.7" right="0.7" top="0.75" bottom="0.75" header="0.5" footer="0.5"/>
  <pageSetup orientation="portrait"/>
  <headerFooter>
    <oddHeader>&amp;A</oddHeader>
    <oddFooter>Page &amp;P</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S32"/>
  <sheetViews>
    <sheetView workbookViewId="0">
      <selection activeCell="G1" sqref="G1"/>
    </sheetView>
  </sheetViews>
  <sheetFormatPr baseColWidth="10" defaultColWidth="11.42578125" defaultRowHeight="14" x14ac:dyDescent="0.2"/>
  <cols>
    <col min="1" max="1" width="2.42578125" style="8" customWidth="1"/>
    <col min="2" max="2" width="7.42578125" style="8" customWidth="1"/>
    <col min="3" max="16384" width="11.42578125" style="8"/>
  </cols>
  <sheetData>
    <row r="1" spans="2:71" s="36" customFormat="1" ht="23" customHeight="1" x14ac:dyDescent="0.25">
      <c r="B1" s="99" t="s">
        <v>211</v>
      </c>
    </row>
    <row r="2" spans="2:71" s="36" customFormat="1" ht="9.75" customHeight="1" x14ac:dyDescent="0.25"/>
    <row r="3" spans="2:71" s="36" customFormat="1" ht="33" customHeight="1" x14ac:dyDescent="0.25">
      <c r="C3" s="35" t="s">
        <v>135</v>
      </c>
    </row>
    <row r="4" spans="2:71" s="36" customFormat="1" ht="33" customHeight="1" x14ac:dyDescent="0.25">
      <c r="C4" s="36" t="s">
        <v>101</v>
      </c>
    </row>
    <row r="5" spans="2:71" s="36" customFormat="1" ht="33" customHeight="1" x14ac:dyDescent="0.25">
      <c r="C5" s="36" t="s">
        <v>136</v>
      </c>
    </row>
    <row r="6" spans="2:71" s="36" customFormat="1" ht="33" customHeight="1" x14ac:dyDescent="0.25">
      <c r="C6" s="36" t="s">
        <v>209</v>
      </c>
    </row>
    <row r="7" spans="2:71" s="36" customFormat="1" ht="9.75" customHeight="1" x14ac:dyDescent="0.25"/>
    <row r="8" spans="2:71" s="36" customFormat="1" ht="25" x14ac:dyDescent="0.35">
      <c r="C8" s="148" t="s">
        <v>246</v>
      </c>
      <c r="D8" s="149">
        <v>11</v>
      </c>
    </row>
    <row r="9" spans="2:71" s="36" customFormat="1" ht="21" x14ac:dyDescent="0.25">
      <c r="C9" s="148" t="s">
        <v>76</v>
      </c>
      <c r="D9" s="150">
        <v>2.7</v>
      </c>
    </row>
    <row r="10" spans="2:71" s="36" customFormat="1" ht="21" x14ac:dyDescent="0.25">
      <c r="C10" s="148" t="s">
        <v>77</v>
      </c>
      <c r="D10" s="151">
        <v>1000</v>
      </c>
    </row>
    <row r="11" spans="2:71" s="36" customFormat="1" ht="11" customHeight="1" x14ac:dyDescent="0.25"/>
    <row r="12" spans="2:71" s="36" customFormat="1" ht="19" x14ac:dyDescent="0.25">
      <c r="V12" s="36">
        <v>1</v>
      </c>
      <c r="W12" s="36">
        <f t="shared" ref="W12:BB12" si="0">V12+1</f>
        <v>2</v>
      </c>
      <c r="X12" s="36">
        <f t="shared" si="0"/>
        <v>3</v>
      </c>
      <c r="Y12" s="36">
        <f t="shared" si="0"/>
        <v>4</v>
      </c>
      <c r="Z12" s="36">
        <f t="shared" si="0"/>
        <v>5</v>
      </c>
      <c r="AA12" s="36">
        <f t="shared" si="0"/>
        <v>6</v>
      </c>
      <c r="AB12" s="36">
        <f t="shared" si="0"/>
        <v>7</v>
      </c>
      <c r="AC12" s="36">
        <f t="shared" si="0"/>
        <v>8</v>
      </c>
      <c r="AD12" s="36">
        <f t="shared" si="0"/>
        <v>9</v>
      </c>
      <c r="AE12" s="36">
        <f t="shared" si="0"/>
        <v>10</v>
      </c>
      <c r="AF12" s="36">
        <f t="shared" si="0"/>
        <v>11</v>
      </c>
      <c r="AG12" s="36">
        <f t="shared" si="0"/>
        <v>12</v>
      </c>
      <c r="AH12" s="36">
        <f t="shared" si="0"/>
        <v>13</v>
      </c>
      <c r="AI12" s="36">
        <f t="shared" si="0"/>
        <v>14</v>
      </c>
      <c r="AJ12" s="36">
        <f t="shared" si="0"/>
        <v>15</v>
      </c>
      <c r="AK12" s="36">
        <f t="shared" si="0"/>
        <v>16</v>
      </c>
      <c r="AL12" s="36">
        <f t="shared" si="0"/>
        <v>17</v>
      </c>
      <c r="AM12" s="36">
        <f t="shared" si="0"/>
        <v>18</v>
      </c>
      <c r="AN12" s="36">
        <f t="shared" si="0"/>
        <v>19</v>
      </c>
      <c r="AO12" s="36">
        <f t="shared" si="0"/>
        <v>20</v>
      </c>
      <c r="AP12" s="36">
        <f t="shared" si="0"/>
        <v>21</v>
      </c>
      <c r="AQ12" s="36">
        <f t="shared" si="0"/>
        <v>22</v>
      </c>
      <c r="AR12" s="36">
        <f t="shared" si="0"/>
        <v>23</v>
      </c>
      <c r="AS12" s="36">
        <f t="shared" si="0"/>
        <v>24</v>
      </c>
      <c r="AT12" s="36">
        <f t="shared" si="0"/>
        <v>25</v>
      </c>
      <c r="AU12" s="36">
        <f t="shared" si="0"/>
        <v>26</v>
      </c>
      <c r="AV12" s="36">
        <f t="shared" si="0"/>
        <v>27</v>
      </c>
      <c r="AW12" s="36">
        <f t="shared" si="0"/>
        <v>28</v>
      </c>
      <c r="AX12" s="36">
        <f t="shared" si="0"/>
        <v>29</v>
      </c>
      <c r="AY12" s="36">
        <f t="shared" si="0"/>
        <v>30</v>
      </c>
      <c r="AZ12" s="36">
        <f t="shared" si="0"/>
        <v>31</v>
      </c>
      <c r="BA12" s="36">
        <f t="shared" si="0"/>
        <v>32</v>
      </c>
      <c r="BB12" s="36">
        <f t="shared" si="0"/>
        <v>33</v>
      </c>
      <c r="BC12" s="36">
        <f t="shared" ref="BC12:BS12" si="1">BB12+1</f>
        <v>34</v>
      </c>
      <c r="BD12" s="36">
        <f t="shared" si="1"/>
        <v>35</v>
      </c>
      <c r="BE12" s="36">
        <f t="shared" si="1"/>
        <v>36</v>
      </c>
      <c r="BF12" s="36">
        <f t="shared" si="1"/>
        <v>37</v>
      </c>
      <c r="BG12" s="36">
        <f t="shared" si="1"/>
        <v>38</v>
      </c>
      <c r="BH12" s="36">
        <f t="shared" si="1"/>
        <v>39</v>
      </c>
      <c r="BI12" s="36">
        <f t="shared" si="1"/>
        <v>40</v>
      </c>
      <c r="BJ12" s="36">
        <f t="shared" si="1"/>
        <v>41</v>
      </c>
      <c r="BK12" s="36">
        <f t="shared" si="1"/>
        <v>42</v>
      </c>
      <c r="BL12" s="36">
        <f t="shared" si="1"/>
        <v>43</v>
      </c>
      <c r="BM12" s="36">
        <f t="shared" si="1"/>
        <v>44</v>
      </c>
      <c r="BN12" s="36">
        <f t="shared" si="1"/>
        <v>45</v>
      </c>
      <c r="BO12" s="36">
        <f t="shared" si="1"/>
        <v>46</v>
      </c>
      <c r="BP12" s="36">
        <f t="shared" si="1"/>
        <v>47</v>
      </c>
      <c r="BQ12" s="36">
        <f t="shared" si="1"/>
        <v>48</v>
      </c>
      <c r="BR12" s="36">
        <f t="shared" si="1"/>
        <v>49</v>
      </c>
      <c r="BS12" s="36">
        <f t="shared" si="1"/>
        <v>50</v>
      </c>
    </row>
    <row r="13" spans="2:71" s="36" customFormat="1" ht="19" x14ac:dyDescent="0.25">
      <c r="V13" s="36">
        <f>D8</f>
        <v>11</v>
      </c>
      <c r="W13" s="36">
        <f t="shared" ref="W13:BB13" si="2">V13+($D9*V13*(1-V13/$D10))</f>
        <v>40.3733</v>
      </c>
      <c r="X13" s="36">
        <f t="shared" si="2"/>
        <v>144.98020094719703</v>
      </c>
      <c r="Y13" s="36">
        <f t="shared" si="2"/>
        <v>479.67474510456702</v>
      </c>
      <c r="Z13" s="36">
        <f t="shared" si="2"/>
        <v>1153.5593319408431</v>
      </c>
      <c r="AA13" s="36">
        <f t="shared" si="2"/>
        <v>675.28187095004819</v>
      </c>
      <c r="AB13" s="36">
        <f t="shared" si="2"/>
        <v>1267.3277883839251</v>
      </c>
      <c r="AC13" s="36">
        <f t="shared" si="2"/>
        <v>352.58956435327741</v>
      </c>
      <c r="AD13" s="36">
        <f t="shared" si="2"/>
        <v>968.91900570187477</v>
      </c>
      <c r="AE13" s="36">
        <f t="shared" si="2"/>
        <v>1050.2294141491006</v>
      </c>
      <c r="AF13" s="36">
        <f t="shared" si="2"/>
        <v>907.79791202297179</v>
      </c>
      <c r="AG13" s="36">
        <f t="shared" si="2"/>
        <v>1133.7902419871741</v>
      </c>
      <c r="AH13" s="36">
        <f t="shared" si="2"/>
        <v>724.2270507241401</v>
      </c>
      <c r="AI13" s="36">
        <f t="shared" si="2"/>
        <v>1263.4770709777358</v>
      </c>
      <c r="AJ13" s="36">
        <f t="shared" si="2"/>
        <v>364.65452862413042</v>
      </c>
      <c r="AK13" s="36">
        <f t="shared" si="2"/>
        <v>990.19485774484826</v>
      </c>
      <c r="AL13" s="36">
        <f t="shared" si="2"/>
        <v>1016.4091616342198</v>
      </c>
      <c r="AM13" s="36">
        <f t="shared" si="2"/>
        <v>971.37742164087354</v>
      </c>
      <c r="AN13" s="36">
        <f t="shared" si="2"/>
        <v>1046.4464028323193</v>
      </c>
      <c r="AO13" s="36">
        <f t="shared" si="2"/>
        <v>915.21649067768976</v>
      </c>
      <c r="AP13" s="36">
        <f t="shared" si="2"/>
        <v>1124.7237085248105</v>
      </c>
      <c r="AQ13" s="36">
        <f t="shared" si="2"/>
        <v>745.96848614373096</v>
      </c>
      <c r="AR13" s="36">
        <f t="shared" si="2"/>
        <v>1257.6171464689664</v>
      </c>
      <c r="AS13" s="36">
        <f t="shared" si="2"/>
        <v>382.86104678476192</v>
      </c>
      <c r="AT13" s="36">
        <f t="shared" si="2"/>
        <v>1020.8129040117853</v>
      </c>
      <c r="AU13" s="36">
        <f t="shared" si="2"/>
        <v>963.44848535177493</v>
      </c>
      <c r="AV13" s="36">
        <f t="shared" si="2"/>
        <v>1058.5303391996681</v>
      </c>
      <c r="AW13" s="36">
        <f t="shared" si="2"/>
        <v>891.24876172212805</v>
      </c>
      <c r="AX13" s="36">
        <f t="shared" si="2"/>
        <v>1152.944659139562</v>
      </c>
      <c r="AY13" s="36">
        <f t="shared" si="2"/>
        <v>676.83549381258911</v>
      </c>
      <c r="AZ13" s="36">
        <f t="shared" si="2"/>
        <v>1267.404355758345</v>
      </c>
      <c r="BA13" s="36">
        <f t="shared" si="2"/>
        <v>352.34885361876763</v>
      </c>
      <c r="BB13" s="36">
        <f t="shared" si="2"/>
        <v>968.48652884399905</v>
      </c>
      <c r="BC13" s="36">
        <f t="shared" ref="BC13:BS13" si="3">BB13+($D9*BB13*(1-BB13/$D10))</f>
        <v>1050.8915340315912</v>
      </c>
      <c r="BD13" s="36">
        <f t="shared" si="3"/>
        <v>906.49153190885568</v>
      </c>
      <c r="BE13" s="36">
        <f t="shared" si="3"/>
        <v>1135.3560450221134</v>
      </c>
      <c r="BF13" s="36">
        <f t="shared" si="3"/>
        <v>720.42732436753056</v>
      </c>
      <c r="BG13" s="36">
        <f t="shared" si="3"/>
        <v>1264.2391699823936</v>
      </c>
      <c r="BH13" s="36">
        <f t="shared" si="3"/>
        <v>362.27309585687317</v>
      </c>
      <c r="BI13" s="36">
        <f t="shared" si="3"/>
        <v>986.05760551977812</v>
      </c>
      <c r="BJ13" s="36">
        <f t="shared" si="3"/>
        <v>1023.1772166340033</v>
      </c>
      <c r="BK13" s="36">
        <f t="shared" si="3"/>
        <v>959.14833662076546</v>
      </c>
      <c r="BL13" s="36">
        <f t="shared" si="3"/>
        <v>1064.9419100624029</v>
      </c>
      <c r="BM13" s="36">
        <f t="shared" si="3"/>
        <v>878.21163335102142</v>
      </c>
      <c r="BN13" s="36">
        <f t="shared" si="3"/>
        <v>1166.9927264254934</v>
      </c>
      <c r="BO13" s="36">
        <f t="shared" si="3"/>
        <v>640.81862424330814</v>
      </c>
      <c r="BP13" s="36">
        <f t="shared" si="3"/>
        <v>1262.2779349221075</v>
      </c>
      <c r="BQ13" s="36">
        <f t="shared" si="3"/>
        <v>368.39527973550275</v>
      </c>
      <c r="BR13" s="36">
        <f t="shared" si="3"/>
        <v>996.63181326658207</v>
      </c>
      <c r="BS13" s="36">
        <f t="shared" si="3"/>
        <v>1005.6952868057582</v>
      </c>
    </row>
    <row r="14" spans="2:71" s="36" customFormat="1" ht="19" x14ac:dyDescent="0.25">
      <c r="V14" s="36">
        <f>V13</f>
        <v>11</v>
      </c>
      <c r="W14" s="36">
        <f t="shared" ref="W14:BB14" si="4">IF(W13&lt;0,0,W13)</f>
        <v>40.3733</v>
      </c>
      <c r="X14" s="36">
        <f t="shared" si="4"/>
        <v>144.98020094719703</v>
      </c>
      <c r="Y14" s="36">
        <f t="shared" si="4"/>
        <v>479.67474510456702</v>
      </c>
      <c r="Z14" s="36">
        <f t="shared" si="4"/>
        <v>1153.5593319408431</v>
      </c>
      <c r="AA14" s="36">
        <f t="shared" si="4"/>
        <v>675.28187095004819</v>
      </c>
      <c r="AB14" s="36">
        <f t="shared" si="4"/>
        <v>1267.3277883839251</v>
      </c>
      <c r="AC14" s="36">
        <f t="shared" si="4"/>
        <v>352.58956435327741</v>
      </c>
      <c r="AD14" s="36">
        <f t="shared" si="4"/>
        <v>968.91900570187477</v>
      </c>
      <c r="AE14" s="36">
        <f t="shared" si="4"/>
        <v>1050.2294141491006</v>
      </c>
      <c r="AF14" s="36">
        <f t="shared" si="4"/>
        <v>907.79791202297179</v>
      </c>
      <c r="AG14" s="36">
        <f t="shared" si="4"/>
        <v>1133.7902419871741</v>
      </c>
      <c r="AH14" s="36">
        <f t="shared" si="4"/>
        <v>724.2270507241401</v>
      </c>
      <c r="AI14" s="36">
        <f t="shared" si="4"/>
        <v>1263.4770709777358</v>
      </c>
      <c r="AJ14" s="36">
        <f t="shared" si="4"/>
        <v>364.65452862413042</v>
      </c>
      <c r="AK14" s="36">
        <f t="shared" si="4"/>
        <v>990.19485774484826</v>
      </c>
      <c r="AL14" s="36">
        <f t="shared" si="4"/>
        <v>1016.4091616342198</v>
      </c>
      <c r="AM14" s="36">
        <f t="shared" si="4"/>
        <v>971.37742164087354</v>
      </c>
      <c r="AN14" s="36">
        <f t="shared" si="4"/>
        <v>1046.4464028323193</v>
      </c>
      <c r="AO14" s="36">
        <f t="shared" si="4"/>
        <v>915.21649067768976</v>
      </c>
      <c r="AP14" s="36">
        <f t="shared" si="4"/>
        <v>1124.7237085248105</v>
      </c>
      <c r="AQ14" s="36">
        <f t="shared" si="4"/>
        <v>745.96848614373096</v>
      </c>
      <c r="AR14" s="36">
        <f t="shared" si="4"/>
        <v>1257.6171464689664</v>
      </c>
      <c r="AS14" s="36">
        <f t="shared" si="4"/>
        <v>382.86104678476192</v>
      </c>
      <c r="AT14" s="36">
        <f t="shared" si="4"/>
        <v>1020.8129040117853</v>
      </c>
      <c r="AU14" s="36">
        <f t="shared" si="4"/>
        <v>963.44848535177493</v>
      </c>
      <c r="AV14" s="36">
        <f t="shared" si="4"/>
        <v>1058.5303391996681</v>
      </c>
      <c r="AW14" s="36">
        <f t="shared" si="4"/>
        <v>891.24876172212805</v>
      </c>
      <c r="AX14" s="36">
        <f t="shared" si="4"/>
        <v>1152.944659139562</v>
      </c>
      <c r="AY14" s="36">
        <f t="shared" si="4"/>
        <v>676.83549381258911</v>
      </c>
      <c r="AZ14" s="36">
        <f t="shared" si="4"/>
        <v>1267.404355758345</v>
      </c>
      <c r="BA14" s="36">
        <f t="shared" si="4"/>
        <v>352.34885361876763</v>
      </c>
      <c r="BB14" s="36">
        <f t="shared" si="4"/>
        <v>968.48652884399905</v>
      </c>
      <c r="BC14" s="36">
        <f t="shared" ref="BC14:BS14" si="5">IF(BC13&lt;0,0,BC13)</f>
        <v>1050.8915340315912</v>
      </c>
      <c r="BD14" s="36">
        <f t="shared" si="5"/>
        <v>906.49153190885568</v>
      </c>
      <c r="BE14" s="36">
        <f t="shared" si="5"/>
        <v>1135.3560450221134</v>
      </c>
      <c r="BF14" s="36">
        <f t="shared" si="5"/>
        <v>720.42732436753056</v>
      </c>
      <c r="BG14" s="36">
        <f t="shared" si="5"/>
        <v>1264.2391699823936</v>
      </c>
      <c r="BH14" s="36">
        <f t="shared" si="5"/>
        <v>362.27309585687317</v>
      </c>
      <c r="BI14" s="36">
        <f t="shared" si="5"/>
        <v>986.05760551977812</v>
      </c>
      <c r="BJ14" s="36">
        <f t="shared" si="5"/>
        <v>1023.1772166340033</v>
      </c>
      <c r="BK14" s="36">
        <f t="shared" si="5"/>
        <v>959.14833662076546</v>
      </c>
      <c r="BL14" s="36">
        <f t="shared" si="5"/>
        <v>1064.9419100624029</v>
      </c>
      <c r="BM14" s="36">
        <f t="shared" si="5"/>
        <v>878.21163335102142</v>
      </c>
      <c r="BN14" s="36">
        <f t="shared" si="5"/>
        <v>1166.9927264254934</v>
      </c>
      <c r="BO14" s="36">
        <f t="shared" si="5"/>
        <v>640.81862424330814</v>
      </c>
      <c r="BP14" s="36">
        <f t="shared" si="5"/>
        <v>1262.2779349221075</v>
      </c>
      <c r="BQ14" s="36">
        <f t="shared" si="5"/>
        <v>368.39527973550275</v>
      </c>
      <c r="BR14" s="36">
        <f t="shared" si="5"/>
        <v>996.63181326658207</v>
      </c>
      <c r="BS14" s="36">
        <f t="shared" si="5"/>
        <v>1005.6952868057582</v>
      </c>
    </row>
    <row r="15" spans="2:71" s="36" customFormat="1" ht="19" x14ac:dyDescent="0.25"/>
    <row r="16" spans="2:71" s="36" customFormat="1" ht="19" x14ac:dyDescent="0.25"/>
    <row r="17" spans="2:12" s="36" customFormat="1" ht="19" x14ac:dyDescent="0.25"/>
    <row r="18" spans="2:12" s="36" customFormat="1" ht="19" x14ac:dyDescent="0.25"/>
    <row r="19" spans="2:12" s="36" customFormat="1" ht="19" x14ac:dyDescent="0.25"/>
    <row r="20" spans="2:12" s="36" customFormat="1" ht="19" x14ac:dyDescent="0.25"/>
    <row r="21" spans="2:12" s="36" customFormat="1" ht="19" x14ac:dyDescent="0.25"/>
    <row r="22" spans="2:12" s="36" customFormat="1" ht="19" x14ac:dyDescent="0.25"/>
    <row r="23" spans="2:12" s="36" customFormat="1" ht="34" customHeight="1" x14ac:dyDescent="0.25">
      <c r="B23" s="101" t="s">
        <v>137</v>
      </c>
      <c r="C23" s="102"/>
      <c r="D23" s="102"/>
      <c r="E23" s="102"/>
      <c r="F23" s="102"/>
      <c r="G23" s="102"/>
      <c r="H23" s="102"/>
      <c r="I23" s="102"/>
      <c r="J23" s="102"/>
      <c r="K23" s="102"/>
      <c r="L23" s="102"/>
    </row>
    <row r="24" spans="2:12" s="36" customFormat="1" ht="34" customHeight="1" x14ac:dyDescent="0.25">
      <c r="B24" s="101" t="s">
        <v>18</v>
      </c>
      <c r="C24" s="102" t="s">
        <v>248</v>
      </c>
      <c r="D24" s="102"/>
      <c r="E24" s="102"/>
      <c r="F24" s="102"/>
      <c r="G24" s="102"/>
      <c r="H24" s="102"/>
      <c r="I24" s="102"/>
      <c r="J24" s="102"/>
      <c r="K24" s="102"/>
      <c r="L24" s="102"/>
    </row>
    <row r="25" spans="2:12" s="36" customFormat="1" ht="25" customHeight="1" x14ac:dyDescent="0.25">
      <c r="B25" s="101"/>
      <c r="C25" s="102" t="s">
        <v>138</v>
      </c>
      <c r="D25" s="102"/>
      <c r="E25" s="102"/>
      <c r="F25" s="102"/>
      <c r="G25" s="102"/>
      <c r="H25" s="102"/>
      <c r="I25" s="102"/>
      <c r="J25" s="102"/>
      <c r="K25" s="102"/>
      <c r="L25" s="102"/>
    </row>
    <row r="26" spans="2:12" s="36" customFormat="1" ht="21" customHeight="1" x14ac:dyDescent="0.25">
      <c r="B26" s="101"/>
      <c r="C26" s="102" t="s">
        <v>247</v>
      </c>
      <c r="D26" s="102"/>
      <c r="E26" s="102"/>
      <c r="F26" s="102"/>
      <c r="G26" s="102"/>
      <c r="H26" s="102"/>
      <c r="I26" s="102"/>
      <c r="J26" s="102"/>
      <c r="K26" s="102"/>
      <c r="L26" s="102"/>
    </row>
    <row r="27" spans="2:12" s="36" customFormat="1" ht="34" customHeight="1" x14ac:dyDescent="0.25">
      <c r="B27" s="101" t="s">
        <v>27</v>
      </c>
      <c r="C27" s="102" t="s">
        <v>139</v>
      </c>
      <c r="D27" s="102"/>
      <c r="E27" s="102"/>
      <c r="F27" s="102"/>
      <c r="G27" s="102"/>
      <c r="H27" s="102"/>
      <c r="I27" s="102" t="s">
        <v>210</v>
      </c>
      <c r="J27" s="102"/>
      <c r="K27" s="102"/>
      <c r="L27" s="102"/>
    </row>
    <row r="28" spans="2:12" s="36" customFormat="1" ht="23" customHeight="1" x14ac:dyDescent="0.25">
      <c r="B28" s="102"/>
      <c r="C28" s="102" t="s">
        <v>140</v>
      </c>
      <c r="D28" s="102"/>
      <c r="E28" s="102"/>
      <c r="F28" s="102"/>
      <c r="G28" s="102"/>
      <c r="H28" s="102"/>
      <c r="I28" s="102"/>
      <c r="J28" s="102"/>
      <c r="K28" s="102"/>
      <c r="L28" s="102"/>
    </row>
    <row r="29" spans="2:12" s="36" customFormat="1" ht="19" x14ac:dyDescent="0.25"/>
    <row r="30" spans="2:12" s="36" customFormat="1" ht="21" x14ac:dyDescent="0.25">
      <c r="B30" s="97" t="s">
        <v>115</v>
      </c>
    </row>
    <row r="31" spans="2:12" s="37" customFormat="1" ht="26" customHeight="1" x14ac:dyDescent="0.2"/>
    <row r="32" spans="2:12" s="37" customFormat="1" ht="26" customHeight="1" x14ac:dyDescent="0.2"/>
  </sheetData>
  <phoneticPr fontId="0" type="noConversion"/>
  <printOptions gridLines="1" gridLinesSet="0"/>
  <pageMargins left="0.7" right="0.7" top="0.75" bottom="0.75" header="0.5" footer="0.5"/>
  <headerFooter>
    <oddHeader>&amp;A</oddHeader>
    <oddFooter>Page &amp;P</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35"/>
  <sheetViews>
    <sheetView workbookViewId="0">
      <selection activeCell="F1" sqref="F1"/>
    </sheetView>
  </sheetViews>
  <sheetFormatPr baseColWidth="10" defaultColWidth="11.42578125" defaultRowHeight="14" x14ac:dyDescent="0.2"/>
  <cols>
    <col min="1" max="1" width="2.7109375" style="8" customWidth="1"/>
    <col min="2" max="2" width="7.28515625" style="8" customWidth="1"/>
    <col min="3" max="16384" width="11.42578125" style="8"/>
  </cols>
  <sheetData>
    <row r="1" spans="2:63" s="36" customFormat="1" ht="23" customHeight="1" x14ac:dyDescent="0.25">
      <c r="B1" s="99" t="s">
        <v>194</v>
      </c>
    </row>
    <row r="2" spans="2:63" s="36" customFormat="1" ht="9.75" customHeight="1" x14ac:dyDescent="0.25"/>
    <row r="3" spans="2:63" s="36" customFormat="1" ht="31" customHeight="1" x14ac:dyDescent="0.25">
      <c r="C3" s="36" t="s">
        <v>102</v>
      </c>
    </row>
    <row r="4" spans="2:63" s="36" customFormat="1" ht="31" customHeight="1" x14ac:dyDescent="0.25">
      <c r="C4" s="36" t="s">
        <v>142</v>
      </c>
    </row>
    <row r="5" spans="2:63" s="36" customFormat="1" ht="31" customHeight="1" x14ac:dyDescent="0.25">
      <c r="C5" s="36" t="s">
        <v>143</v>
      </c>
    </row>
    <row r="6" spans="2:63" s="36" customFormat="1" ht="31" customHeight="1" x14ac:dyDescent="0.25">
      <c r="C6" s="36" t="s">
        <v>126</v>
      </c>
    </row>
    <row r="7" spans="2:63" s="36" customFormat="1" ht="31" customHeight="1" x14ac:dyDescent="0.25">
      <c r="C7" s="36" t="s">
        <v>144</v>
      </c>
    </row>
    <row r="8" spans="2:63" s="36" customFormat="1" ht="31" customHeight="1" x14ac:dyDescent="0.25">
      <c r="C8" s="36" t="s">
        <v>125</v>
      </c>
    </row>
    <row r="9" spans="2:63" s="23" customFormat="1" ht="19" x14ac:dyDescent="0.25"/>
    <row r="10" spans="2:63" s="36" customFormat="1" ht="21.75" customHeight="1" x14ac:dyDescent="0.2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row>
    <row r="11" spans="2:63" s="36" customFormat="1" ht="21.75" customHeight="1" x14ac:dyDescent="0.2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85"/>
    </row>
    <row r="12" spans="2:63" s="36" customFormat="1" ht="9.75" customHeight="1" x14ac:dyDescent="0.2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85"/>
    </row>
    <row r="13" spans="2:63" s="36" customFormat="1" ht="19" x14ac:dyDescent="0.25">
      <c r="N13" s="115">
        <v>1</v>
      </c>
      <c r="O13" s="115">
        <f t="shared" ref="O13:AT13" si="0">N13+1</f>
        <v>2</v>
      </c>
      <c r="P13" s="115">
        <f t="shared" si="0"/>
        <v>3</v>
      </c>
      <c r="Q13" s="115">
        <f t="shared" si="0"/>
        <v>4</v>
      </c>
      <c r="R13" s="115">
        <f t="shared" si="0"/>
        <v>5</v>
      </c>
      <c r="S13" s="115">
        <f t="shared" si="0"/>
        <v>6</v>
      </c>
      <c r="T13" s="115">
        <f t="shared" si="0"/>
        <v>7</v>
      </c>
      <c r="U13" s="115">
        <f t="shared" si="0"/>
        <v>8</v>
      </c>
      <c r="V13" s="115">
        <f t="shared" si="0"/>
        <v>9</v>
      </c>
      <c r="W13" s="115">
        <f t="shared" si="0"/>
        <v>10</v>
      </c>
      <c r="X13" s="115">
        <f t="shared" si="0"/>
        <v>11</v>
      </c>
      <c r="Y13" s="115">
        <f t="shared" si="0"/>
        <v>12</v>
      </c>
      <c r="Z13" s="115">
        <f t="shared" si="0"/>
        <v>13</v>
      </c>
      <c r="AA13" s="115">
        <f t="shared" si="0"/>
        <v>14</v>
      </c>
      <c r="AB13" s="115">
        <f t="shared" si="0"/>
        <v>15</v>
      </c>
      <c r="AC13" s="115">
        <f t="shared" si="0"/>
        <v>16</v>
      </c>
      <c r="AD13" s="115">
        <f t="shared" si="0"/>
        <v>17</v>
      </c>
      <c r="AE13" s="115">
        <f t="shared" si="0"/>
        <v>18</v>
      </c>
      <c r="AF13" s="115">
        <f t="shared" si="0"/>
        <v>19</v>
      </c>
      <c r="AG13" s="115">
        <f t="shared" si="0"/>
        <v>20</v>
      </c>
      <c r="AH13" s="115">
        <f t="shared" si="0"/>
        <v>21</v>
      </c>
      <c r="AI13" s="115">
        <f t="shared" si="0"/>
        <v>22</v>
      </c>
      <c r="AJ13" s="115">
        <f t="shared" si="0"/>
        <v>23</v>
      </c>
      <c r="AK13" s="115">
        <f t="shared" si="0"/>
        <v>24</v>
      </c>
      <c r="AL13" s="115">
        <f t="shared" si="0"/>
        <v>25</v>
      </c>
      <c r="AM13" s="115">
        <f t="shared" si="0"/>
        <v>26</v>
      </c>
      <c r="AN13" s="115">
        <f t="shared" si="0"/>
        <v>27</v>
      </c>
      <c r="AO13" s="115">
        <f t="shared" si="0"/>
        <v>28</v>
      </c>
      <c r="AP13" s="85">
        <f t="shared" si="0"/>
        <v>29</v>
      </c>
      <c r="AQ13" s="36">
        <f t="shared" si="0"/>
        <v>30</v>
      </c>
      <c r="AR13" s="36">
        <f t="shared" si="0"/>
        <v>31</v>
      </c>
      <c r="AS13" s="36">
        <f t="shared" si="0"/>
        <v>32</v>
      </c>
      <c r="AT13" s="36">
        <f t="shared" si="0"/>
        <v>33</v>
      </c>
      <c r="AU13" s="36">
        <f t="shared" ref="AU13:BK13" si="1">AT13+1</f>
        <v>34</v>
      </c>
      <c r="AV13" s="36">
        <f t="shared" si="1"/>
        <v>35</v>
      </c>
      <c r="AW13" s="36">
        <f t="shared" si="1"/>
        <v>36</v>
      </c>
      <c r="AX13" s="36">
        <f t="shared" si="1"/>
        <v>37</v>
      </c>
      <c r="AY13" s="36">
        <f t="shared" si="1"/>
        <v>38</v>
      </c>
      <c r="AZ13" s="36">
        <f t="shared" si="1"/>
        <v>39</v>
      </c>
      <c r="BA13" s="36">
        <f t="shared" si="1"/>
        <v>40</v>
      </c>
      <c r="BB13" s="36">
        <f t="shared" si="1"/>
        <v>41</v>
      </c>
      <c r="BC13" s="36">
        <f t="shared" si="1"/>
        <v>42</v>
      </c>
      <c r="BD13" s="36">
        <f t="shared" si="1"/>
        <v>43</v>
      </c>
      <c r="BE13" s="36">
        <f t="shared" si="1"/>
        <v>44</v>
      </c>
      <c r="BF13" s="36">
        <f t="shared" si="1"/>
        <v>45</v>
      </c>
      <c r="BG13" s="36">
        <f t="shared" si="1"/>
        <v>46</v>
      </c>
      <c r="BH13" s="36">
        <f t="shared" si="1"/>
        <v>47</v>
      </c>
      <c r="BI13" s="36">
        <f t="shared" si="1"/>
        <v>48</v>
      </c>
      <c r="BJ13" s="36">
        <f t="shared" si="1"/>
        <v>49</v>
      </c>
      <c r="BK13" s="36">
        <f t="shared" si="1"/>
        <v>50</v>
      </c>
    </row>
    <row r="14" spans="2:63" s="36" customFormat="1" ht="19" x14ac:dyDescent="0.25">
      <c r="N14" s="115">
        <v>10</v>
      </c>
      <c r="O14" s="115">
        <f t="shared" ref="O14:AT14" si="2">N14+($D27*N14*(1-N14/$D28))</f>
        <v>39.700000000000003</v>
      </c>
      <c r="P14" s="115">
        <f t="shared" si="2"/>
        <v>154.07173</v>
      </c>
      <c r="Q14" s="115">
        <f t="shared" si="2"/>
        <v>545.07262604442133</v>
      </c>
      <c r="R14" s="115">
        <f t="shared" si="2"/>
        <v>1288.9780011888006</v>
      </c>
      <c r="S14" s="115">
        <f t="shared" si="2"/>
        <v>171.51914210917562</v>
      </c>
      <c r="T14" s="115">
        <f t="shared" si="2"/>
        <v>597.82012010709968</v>
      </c>
      <c r="U14" s="115">
        <f t="shared" si="2"/>
        <v>1319.1137924137975</v>
      </c>
      <c r="V14" s="115">
        <f t="shared" si="2"/>
        <v>56.271577646256446</v>
      </c>
      <c r="W14" s="115">
        <f t="shared" si="2"/>
        <v>215.58683923262979</v>
      </c>
      <c r="X14" s="115">
        <f t="shared" si="2"/>
        <v>722.91430117957179</v>
      </c>
      <c r="Y14" s="115">
        <f t="shared" si="2"/>
        <v>1323.8419441684414</v>
      </c>
      <c r="Z14" s="115">
        <f t="shared" si="2"/>
        <v>37.695297254729212</v>
      </c>
      <c r="AA14" s="115">
        <f t="shared" si="2"/>
        <v>146.51838271354967</v>
      </c>
      <c r="AB14" s="115">
        <f t="shared" si="2"/>
        <v>521.67062143521605</v>
      </c>
      <c r="AC14" s="115">
        <f t="shared" si="2"/>
        <v>1270.2617739350508</v>
      </c>
      <c r="AD14" s="115">
        <f t="shared" si="2"/>
        <v>240.35217277833681</v>
      </c>
      <c r="AE14" s="115">
        <f t="shared" si="2"/>
        <v>788.10119023554478</v>
      </c>
      <c r="AF14" s="115">
        <f t="shared" si="2"/>
        <v>1289.0943027901319</v>
      </c>
      <c r="AG14" s="115">
        <f t="shared" si="2"/>
        <v>171.08484670259918</v>
      </c>
      <c r="AH14" s="115">
        <f t="shared" si="2"/>
        <v>596.52931249664107</v>
      </c>
      <c r="AI14" s="115">
        <f t="shared" si="2"/>
        <v>1318.5755879834185</v>
      </c>
      <c r="AJ14" s="115">
        <f t="shared" si="2"/>
        <v>58.37760825622081</v>
      </c>
      <c r="AK14" s="115">
        <f t="shared" si="2"/>
        <v>223.2865975877329</v>
      </c>
      <c r="AL14" s="115">
        <f t="shared" si="2"/>
        <v>743.57567636401302</v>
      </c>
      <c r="AM14" s="115">
        <f t="shared" si="2"/>
        <v>1315.5883460154537</v>
      </c>
      <c r="AN14" s="115">
        <f t="shared" si="2"/>
        <v>70.0352955467838</v>
      </c>
      <c r="AO14" s="115">
        <f t="shared" si="2"/>
        <v>265.42635432015913</v>
      </c>
      <c r="AP14" s="85">
        <f t="shared" si="2"/>
        <v>850.35196857756455</v>
      </c>
      <c r="AQ14" s="36">
        <f t="shared" si="2"/>
        <v>1232.1124629190401</v>
      </c>
      <c r="AR14" s="36">
        <f t="shared" si="2"/>
        <v>374.14648783489156</v>
      </c>
      <c r="AS14" s="36">
        <f t="shared" si="2"/>
        <v>1076.6291682620122</v>
      </c>
      <c r="AT14" s="36">
        <f t="shared" si="2"/>
        <v>829.1255751903924</v>
      </c>
      <c r="AU14" s="36">
        <f t="shared" ref="AU14:BK14" si="3">AT14+($D27*AT14*(1-AT14/$D28))</f>
        <v>1254.1546424571725</v>
      </c>
      <c r="AV14" s="36">
        <f t="shared" si="3"/>
        <v>297.90696823805524</v>
      </c>
      <c r="AW14" s="36">
        <f t="shared" si="3"/>
        <v>925.38218777785198</v>
      </c>
      <c r="AX14" s="36">
        <f t="shared" si="3"/>
        <v>1132.5321707418368</v>
      </c>
      <c r="AY14" s="36">
        <f t="shared" si="3"/>
        <v>682.24132967169635</v>
      </c>
      <c r="AZ14" s="36">
        <f t="shared" si="3"/>
        <v>1332.6056229501726</v>
      </c>
      <c r="BA14" s="36">
        <f t="shared" si="3"/>
        <v>2.9092528454377771</v>
      </c>
      <c r="BB14" s="36">
        <f t="shared" si="3"/>
        <v>11.611620125395046</v>
      </c>
      <c r="BC14" s="36">
        <f t="shared" si="3"/>
        <v>46.041991335770746</v>
      </c>
      <c r="BD14" s="36">
        <f t="shared" si="3"/>
        <v>177.80837044459341</v>
      </c>
      <c r="BE14" s="36">
        <f t="shared" si="3"/>
        <v>616.38603197788836</v>
      </c>
      <c r="BF14" s="36">
        <f t="shared" si="3"/>
        <v>1325.7489066592143</v>
      </c>
      <c r="BG14" s="36">
        <f t="shared" si="3"/>
        <v>30.165136112550954</v>
      </c>
      <c r="BH14" s="36">
        <f t="shared" si="3"/>
        <v>117.93073814013763</v>
      </c>
      <c r="BI14" s="36">
        <f t="shared" si="3"/>
        <v>429.99997556571736</v>
      </c>
      <c r="BJ14" s="36">
        <f t="shared" si="3"/>
        <v>1165.2999653033171</v>
      </c>
      <c r="BK14" s="36">
        <f t="shared" si="3"/>
        <v>587.42783380553215</v>
      </c>
    </row>
    <row r="15" spans="2:63" s="36" customFormat="1" ht="19" x14ac:dyDescent="0.25">
      <c r="N15" s="115">
        <f>N14</f>
        <v>10</v>
      </c>
      <c r="O15" s="115">
        <f t="shared" ref="O15:AT15" si="4">IF(O14&lt;0,0,O14)</f>
        <v>39.700000000000003</v>
      </c>
      <c r="P15" s="115">
        <f t="shared" si="4"/>
        <v>154.07173</v>
      </c>
      <c r="Q15" s="115">
        <f t="shared" si="4"/>
        <v>545.07262604442133</v>
      </c>
      <c r="R15" s="115">
        <f t="shared" si="4"/>
        <v>1288.9780011888006</v>
      </c>
      <c r="S15" s="115">
        <f t="shared" si="4"/>
        <v>171.51914210917562</v>
      </c>
      <c r="T15" s="115">
        <f t="shared" si="4"/>
        <v>597.82012010709968</v>
      </c>
      <c r="U15" s="115">
        <f t="shared" si="4"/>
        <v>1319.1137924137975</v>
      </c>
      <c r="V15" s="115">
        <f t="shared" si="4"/>
        <v>56.271577646256446</v>
      </c>
      <c r="W15" s="115">
        <f t="shared" si="4"/>
        <v>215.58683923262979</v>
      </c>
      <c r="X15" s="115">
        <f t="shared" si="4"/>
        <v>722.91430117957179</v>
      </c>
      <c r="Y15" s="115">
        <f t="shared" si="4"/>
        <v>1323.8419441684414</v>
      </c>
      <c r="Z15" s="115">
        <f t="shared" si="4"/>
        <v>37.695297254729212</v>
      </c>
      <c r="AA15" s="115">
        <f t="shared" si="4"/>
        <v>146.51838271354967</v>
      </c>
      <c r="AB15" s="115">
        <f t="shared" si="4"/>
        <v>521.67062143521605</v>
      </c>
      <c r="AC15" s="115">
        <f t="shared" si="4"/>
        <v>1270.2617739350508</v>
      </c>
      <c r="AD15" s="115">
        <f t="shared" si="4"/>
        <v>240.35217277833681</v>
      </c>
      <c r="AE15" s="115">
        <f t="shared" si="4"/>
        <v>788.10119023554478</v>
      </c>
      <c r="AF15" s="115">
        <f t="shared" si="4"/>
        <v>1289.0943027901319</v>
      </c>
      <c r="AG15" s="115">
        <f t="shared" si="4"/>
        <v>171.08484670259918</v>
      </c>
      <c r="AH15" s="115">
        <f t="shared" si="4"/>
        <v>596.52931249664107</v>
      </c>
      <c r="AI15" s="115">
        <f t="shared" si="4"/>
        <v>1318.5755879834185</v>
      </c>
      <c r="AJ15" s="115">
        <f t="shared" si="4"/>
        <v>58.37760825622081</v>
      </c>
      <c r="AK15" s="115">
        <f t="shared" si="4"/>
        <v>223.2865975877329</v>
      </c>
      <c r="AL15" s="115">
        <f t="shared" si="4"/>
        <v>743.57567636401302</v>
      </c>
      <c r="AM15" s="115">
        <f t="shared" si="4"/>
        <v>1315.5883460154537</v>
      </c>
      <c r="AN15" s="115">
        <f t="shared" si="4"/>
        <v>70.0352955467838</v>
      </c>
      <c r="AO15" s="115">
        <f t="shared" si="4"/>
        <v>265.42635432015913</v>
      </c>
      <c r="AP15" s="85">
        <f t="shared" si="4"/>
        <v>850.35196857756455</v>
      </c>
      <c r="AQ15" s="36">
        <f t="shared" si="4"/>
        <v>1232.1124629190401</v>
      </c>
      <c r="AR15" s="36">
        <f t="shared" si="4"/>
        <v>374.14648783489156</v>
      </c>
      <c r="AS15" s="36">
        <f t="shared" si="4"/>
        <v>1076.6291682620122</v>
      </c>
      <c r="AT15" s="36">
        <f t="shared" si="4"/>
        <v>829.1255751903924</v>
      </c>
      <c r="AU15" s="36">
        <f t="shared" ref="AU15:BK15" si="5">IF(AU14&lt;0,0,AU14)</f>
        <v>1254.1546424571725</v>
      </c>
      <c r="AV15" s="36">
        <f t="shared" si="5"/>
        <v>297.90696823805524</v>
      </c>
      <c r="AW15" s="36">
        <f t="shared" si="5"/>
        <v>925.38218777785198</v>
      </c>
      <c r="AX15" s="36">
        <f t="shared" si="5"/>
        <v>1132.5321707418368</v>
      </c>
      <c r="AY15" s="36">
        <f t="shared" si="5"/>
        <v>682.24132967169635</v>
      </c>
      <c r="AZ15" s="36">
        <f t="shared" si="5"/>
        <v>1332.6056229501726</v>
      </c>
      <c r="BA15" s="36">
        <f t="shared" si="5"/>
        <v>2.9092528454377771</v>
      </c>
      <c r="BB15" s="36">
        <f t="shared" si="5"/>
        <v>11.611620125395046</v>
      </c>
      <c r="BC15" s="36">
        <f t="shared" si="5"/>
        <v>46.041991335770746</v>
      </c>
      <c r="BD15" s="36">
        <f t="shared" si="5"/>
        <v>177.80837044459341</v>
      </c>
      <c r="BE15" s="36">
        <f t="shared" si="5"/>
        <v>616.38603197788836</v>
      </c>
      <c r="BF15" s="36">
        <f t="shared" si="5"/>
        <v>1325.7489066592143</v>
      </c>
      <c r="BG15" s="36">
        <f t="shared" si="5"/>
        <v>30.165136112550954</v>
      </c>
      <c r="BH15" s="36">
        <f t="shared" si="5"/>
        <v>117.93073814013763</v>
      </c>
      <c r="BI15" s="36">
        <f t="shared" si="5"/>
        <v>429.99997556571736</v>
      </c>
      <c r="BJ15" s="36">
        <f t="shared" si="5"/>
        <v>1165.2999653033171</v>
      </c>
      <c r="BK15" s="36">
        <f t="shared" si="5"/>
        <v>587.42783380553215</v>
      </c>
    </row>
    <row r="16" spans="2:63" s="36" customFormat="1" ht="19" x14ac:dyDescent="0.25">
      <c r="N16" s="115">
        <f t="shared" ref="N16:AS16" si="6">O15</f>
        <v>39.700000000000003</v>
      </c>
      <c r="O16" s="115">
        <f t="shared" si="6"/>
        <v>154.07173</v>
      </c>
      <c r="P16" s="115">
        <f t="shared" si="6"/>
        <v>545.07262604442133</v>
      </c>
      <c r="Q16" s="115">
        <f t="shared" si="6"/>
        <v>1288.9780011888006</v>
      </c>
      <c r="R16" s="115">
        <f t="shared" si="6"/>
        <v>171.51914210917562</v>
      </c>
      <c r="S16" s="115">
        <f t="shared" si="6"/>
        <v>597.82012010709968</v>
      </c>
      <c r="T16" s="115">
        <f t="shared" si="6"/>
        <v>1319.1137924137975</v>
      </c>
      <c r="U16" s="115">
        <f t="shared" si="6"/>
        <v>56.271577646256446</v>
      </c>
      <c r="V16" s="115">
        <f t="shared" si="6"/>
        <v>215.58683923262979</v>
      </c>
      <c r="W16" s="115">
        <f t="shared" si="6"/>
        <v>722.91430117957179</v>
      </c>
      <c r="X16" s="115">
        <f t="shared" si="6"/>
        <v>1323.8419441684414</v>
      </c>
      <c r="Y16" s="115">
        <f t="shared" si="6"/>
        <v>37.695297254729212</v>
      </c>
      <c r="Z16" s="115">
        <f t="shared" si="6"/>
        <v>146.51838271354967</v>
      </c>
      <c r="AA16" s="115">
        <f t="shared" si="6"/>
        <v>521.67062143521605</v>
      </c>
      <c r="AB16" s="115">
        <f t="shared" si="6"/>
        <v>1270.2617739350508</v>
      </c>
      <c r="AC16" s="115">
        <f t="shared" si="6"/>
        <v>240.35217277833681</v>
      </c>
      <c r="AD16" s="115">
        <f t="shared" si="6"/>
        <v>788.10119023554478</v>
      </c>
      <c r="AE16" s="115">
        <f t="shared" si="6"/>
        <v>1289.0943027901319</v>
      </c>
      <c r="AF16" s="115">
        <f t="shared" si="6"/>
        <v>171.08484670259918</v>
      </c>
      <c r="AG16" s="115">
        <f t="shared" si="6"/>
        <v>596.52931249664107</v>
      </c>
      <c r="AH16" s="115">
        <f t="shared" si="6"/>
        <v>1318.5755879834185</v>
      </c>
      <c r="AI16" s="115">
        <f t="shared" si="6"/>
        <v>58.37760825622081</v>
      </c>
      <c r="AJ16" s="115">
        <f t="shared" si="6"/>
        <v>223.2865975877329</v>
      </c>
      <c r="AK16" s="115">
        <f t="shared" si="6"/>
        <v>743.57567636401302</v>
      </c>
      <c r="AL16" s="115">
        <f t="shared" si="6"/>
        <v>1315.5883460154537</v>
      </c>
      <c r="AM16" s="115">
        <f t="shared" si="6"/>
        <v>70.0352955467838</v>
      </c>
      <c r="AN16" s="115">
        <f t="shared" si="6"/>
        <v>265.42635432015913</v>
      </c>
      <c r="AO16" s="115">
        <f t="shared" si="6"/>
        <v>850.35196857756455</v>
      </c>
      <c r="AP16" s="85">
        <f t="shared" si="6"/>
        <v>1232.1124629190401</v>
      </c>
      <c r="AQ16" s="36">
        <f t="shared" si="6"/>
        <v>374.14648783489156</v>
      </c>
      <c r="AR16" s="36">
        <f t="shared" si="6"/>
        <v>1076.6291682620122</v>
      </c>
      <c r="AS16" s="36">
        <f t="shared" si="6"/>
        <v>829.1255751903924</v>
      </c>
      <c r="AT16" s="36">
        <f t="shared" ref="AT16:BJ16" si="7">AU15</f>
        <v>1254.1546424571725</v>
      </c>
      <c r="AU16" s="36">
        <f t="shared" si="7"/>
        <v>297.90696823805524</v>
      </c>
      <c r="AV16" s="36">
        <f t="shared" si="7"/>
        <v>925.38218777785198</v>
      </c>
      <c r="AW16" s="36">
        <f t="shared" si="7"/>
        <v>1132.5321707418368</v>
      </c>
      <c r="AX16" s="36">
        <f t="shared" si="7"/>
        <v>682.24132967169635</v>
      </c>
      <c r="AY16" s="36">
        <f t="shared" si="7"/>
        <v>1332.6056229501726</v>
      </c>
      <c r="AZ16" s="36">
        <f t="shared" si="7"/>
        <v>2.9092528454377771</v>
      </c>
      <c r="BA16" s="36">
        <f t="shared" si="7"/>
        <v>11.611620125395046</v>
      </c>
      <c r="BB16" s="36">
        <f t="shared" si="7"/>
        <v>46.041991335770746</v>
      </c>
      <c r="BC16" s="36">
        <f t="shared" si="7"/>
        <v>177.80837044459341</v>
      </c>
      <c r="BD16" s="36">
        <f t="shared" si="7"/>
        <v>616.38603197788836</v>
      </c>
      <c r="BE16" s="36">
        <f t="shared" si="7"/>
        <v>1325.7489066592143</v>
      </c>
      <c r="BF16" s="36">
        <f t="shared" si="7"/>
        <v>30.165136112550954</v>
      </c>
      <c r="BG16" s="36">
        <f t="shared" si="7"/>
        <v>117.93073814013763</v>
      </c>
      <c r="BH16" s="36">
        <f t="shared" si="7"/>
        <v>429.99997556571736</v>
      </c>
      <c r="BI16" s="36">
        <f t="shared" si="7"/>
        <v>1165.2999653033171</v>
      </c>
      <c r="BJ16" s="36">
        <f t="shared" si="7"/>
        <v>587.42783380553215</v>
      </c>
      <c r="BK16" s="36" t="e">
        <f>#REF!</f>
        <v>#REF!</v>
      </c>
    </row>
    <row r="17" spans="2:42" s="36" customFormat="1" ht="19" x14ac:dyDescent="0.2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85"/>
    </row>
    <row r="18" spans="2:42" s="36" customFormat="1" ht="19" x14ac:dyDescent="0.2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85"/>
    </row>
    <row r="19" spans="2:42" s="36" customFormat="1" ht="19" x14ac:dyDescent="0.2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85"/>
    </row>
    <row r="20" spans="2:42" s="36" customFormat="1" ht="19" x14ac:dyDescent="0.25">
      <c r="N20" s="115"/>
      <c r="O20" s="115"/>
      <c r="P20" s="115"/>
      <c r="Q20" s="115"/>
      <c r="R20" s="115"/>
      <c r="S20" s="115"/>
      <c r="T20" s="115"/>
      <c r="U20" s="115"/>
      <c r="V20" s="115"/>
      <c r="W20" s="115"/>
      <c r="X20" s="115"/>
      <c r="Y20" s="115"/>
      <c r="Z20" s="115"/>
      <c r="AA20" s="115"/>
      <c r="AB20" s="115"/>
      <c r="AC20" s="115"/>
      <c r="AD20" s="115"/>
      <c r="AE20" s="85"/>
      <c r="AF20" s="85"/>
      <c r="AG20" s="85"/>
      <c r="AH20" s="85"/>
      <c r="AI20" s="85"/>
      <c r="AJ20" s="85"/>
      <c r="AK20" s="85"/>
      <c r="AL20" s="85"/>
      <c r="AM20" s="85"/>
      <c r="AN20" s="85"/>
      <c r="AO20" s="85"/>
      <c r="AP20" s="85"/>
    </row>
    <row r="21" spans="2:42" s="36" customFormat="1" ht="19" x14ac:dyDescent="0.25"/>
    <row r="22" spans="2:42" s="36" customFormat="1" ht="19" x14ac:dyDescent="0.25"/>
    <row r="23" spans="2:42" s="36" customFormat="1" ht="19" x14ac:dyDescent="0.25"/>
    <row r="24" spans="2:42" s="36" customFormat="1" ht="19" x14ac:dyDescent="0.25"/>
    <row r="25" spans="2:42" s="36" customFormat="1" ht="21.75" customHeight="1" x14ac:dyDescent="0.25">
      <c r="C25" s="36" t="s">
        <v>145</v>
      </c>
    </row>
    <row r="26" spans="2:42" s="36" customFormat="1" ht="14" customHeight="1" x14ac:dyDescent="0.25"/>
    <row r="27" spans="2:42" s="36" customFormat="1" ht="21.75" customHeight="1" x14ac:dyDescent="0.25">
      <c r="C27" s="53" t="s">
        <v>76</v>
      </c>
      <c r="D27" s="55">
        <v>3</v>
      </c>
      <c r="F27" s="101" t="s">
        <v>147</v>
      </c>
      <c r="G27" s="116"/>
      <c r="H27" s="116"/>
      <c r="I27" s="116"/>
      <c r="J27" s="102"/>
      <c r="K27" s="102"/>
      <c r="L27" s="102"/>
    </row>
    <row r="28" spans="2:42" s="23" customFormat="1" ht="21.75" customHeight="1" x14ac:dyDescent="0.25">
      <c r="C28" s="53" t="s">
        <v>77</v>
      </c>
      <c r="D28" s="54">
        <v>1000</v>
      </c>
      <c r="F28" s="15" t="s">
        <v>18</v>
      </c>
      <c r="G28" s="102" t="s">
        <v>146</v>
      </c>
      <c r="H28" s="60"/>
      <c r="I28" s="60"/>
      <c r="J28" s="60"/>
      <c r="K28" s="60"/>
      <c r="L28" s="60"/>
    </row>
    <row r="29" spans="2:42" s="23" customFormat="1" ht="19" x14ac:dyDescent="0.25">
      <c r="F29" s="60"/>
      <c r="G29" s="60"/>
      <c r="H29" s="60"/>
      <c r="I29" s="60"/>
      <c r="J29" s="60"/>
      <c r="K29" s="60"/>
      <c r="L29" s="60"/>
    </row>
    <row r="30" spans="2:42" s="36" customFormat="1" ht="19" x14ac:dyDescent="0.25">
      <c r="D30" s="56"/>
      <c r="E30" s="117"/>
    </row>
    <row r="31" spans="2:42" s="36" customFormat="1" ht="21" x14ac:dyDescent="0.25">
      <c r="B31" s="118" t="s">
        <v>103</v>
      </c>
      <c r="C31" s="117"/>
      <c r="D31" s="117"/>
      <c r="E31" s="117"/>
    </row>
    <row r="32" spans="2:42" s="36" customFormat="1" ht="19" x14ac:dyDescent="0.25"/>
    <row r="33" s="36" customFormat="1" ht="19" x14ac:dyDescent="0.25"/>
    <row r="34" s="36" customFormat="1" ht="19" x14ac:dyDescent="0.25"/>
    <row r="35" s="36" customFormat="1" ht="19" x14ac:dyDescent="0.25"/>
  </sheetData>
  <phoneticPr fontId="0" type="noConversion"/>
  <printOptions gridLines="1" gridLinesSet="0"/>
  <pageMargins left="0.7" right="0.7" top="0.75" bottom="0.75" header="0.5" footer="0.5"/>
  <headerFooter>
    <oddHeader>&amp;A</oddHeader>
    <oddFooter>Page &amp;P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6"/>
  <sheetViews>
    <sheetView workbookViewId="0">
      <selection activeCell="G1" sqref="G1"/>
    </sheetView>
  </sheetViews>
  <sheetFormatPr baseColWidth="10" defaultColWidth="11.42578125" defaultRowHeight="14" x14ac:dyDescent="0.2"/>
  <cols>
    <col min="1" max="1" width="1.85546875" style="8" customWidth="1"/>
    <col min="2" max="2" width="8.140625" style="8" customWidth="1"/>
    <col min="3" max="12" width="11.42578125" style="8"/>
    <col min="13" max="13" width="15" style="8" customWidth="1"/>
    <col min="14" max="38" width="11.42578125" style="8"/>
  </cols>
  <sheetData>
    <row r="1" spans="1:38" s="2" customFormat="1" ht="23" customHeight="1" x14ac:dyDescent="0.25">
      <c r="A1" s="23"/>
      <c r="B1" s="97" t="s">
        <v>36</v>
      </c>
      <c r="C1" s="23"/>
      <c r="D1" s="23"/>
      <c r="E1" s="23"/>
      <c r="F1" s="23"/>
      <c r="G1" s="23"/>
      <c r="H1" s="23"/>
      <c r="I1" s="23"/>
      <c r="J1" s="23"/>
      <c r="K1" s="23"/>
      <c r="L1" s="23"/>
      <c r="M1" s="23"/>
      <c r="N1" s="23"/>
      <c r="O1" s="5"/>
      <c r="P1" s="5"/>
      <c r="Q1" s="5"/>
      <c r="R1" s="5"/>
      <c r="S1" s="5"/>
      <c r="T1" s="5"/>
      <c r="U1" s="5"/>
      <c r="V1" s="5"/>
      <c r="W1" s="5"/>
      <c r="X1" s="5"/>
      <c r="Y1" s="5"/>
      <c r="Z1" s="5"/>
      <c r="AA1" s="5"/>
      <c r="AB1" s="5"/>
      <c r="AC1" s="5"/>
      <c r="AD1" s="5"/>
      <c r="AE1" s="5"/>
      <c r="AF1" s="5"/>
      <c r="AG1" s="5"/>
      <c r="AH1" s="5"/>
      <c r="AI1" s="5"/>
      <c r="AJ1" s="5"/>
      <c r="AK1" s="5"/>
      <c r="AL1" s="5"/>
    </row>
    <row r="2" spans="1:38" s="2" customFormat="1" ht="9.75" customHeight="1" x14ac:dyDescent="0.25">
      <c r="A2" s="23"/>
      <c r="B2" s="4"/>
      <c r="C2" s="23"/>
      <c r="D2" s="23"/>
      <c r="E2" s="23"/>
      <c r="F2" s="23"/>
      <c r="G2" s="23"/>
      <c r="H2" s="23"/>
      <c r="I2" s="23"/>
      <c r="J2" s="23"/>
      <c r="K2" s="23"/>
      <c r="L2" s="23"/>
      <c r="M2" s="23"/>
      <c r="N2" s="23"/>
      <c r="O2" s="5"/>
      <c r="P2" s="5"/>
      <c r="Q2" s="5"/>
      <c r="R2" s="5"/>
      <c r="S2" s="5"/>
      <c r="T2" s="5"/>
      <c r="U2" s="5"/>
      <c r="V2" s="5"/>
      <c r="W2" s="5"/>
      <c r="X2" s="5"/>
      <c r="Y2" s="5"/>
      <c r="Z2" s="5"/>
      <c r="AA2" s="5"/>
      <c r="AB2" s="5"/>
      <c r="AC2" s="5"/>
      <c r="AD2" s="5"/>
      <c r="AE2" s="5"/>
      <c r="AF2" s="5"/>
      <c r="AG2" s="5"/>
      <c r="AH2" s="5"/>
      <c r="AI2" s="5"/>
      <c r="AJ2" s="5"/>
      <c r="AK2" s="5"/>
      <c r="AL2" s="5"/>
    </row>
    <row r="3" spans="1:38" s="2" customFormat="1" ht="23" customHeight="1" x14ac:dyDescent="0.25">
      <c r="A3" s="23"/>
      <c r="B3" s="4" t="s">
        <v>117</v>
      </c>
      <c r="C3" s="23"/>
      <c r="D3" s="23"/>
      <c r="E3" s="23"/>
      <c r="F3" s="23"/>
      <c r="G3" s="23"/>
      <c r="H3" s="23"/>
      <c r="I3" s="23"/>
      <c r="J3" s="23"/>
      <c r="K3" s="23"/>
      <c r="L3" s="23"/>
      <c r="M3" s="23"/>
      <c r="N3" s="23"/>
      <c r="O3" s="5"/>
      <c r="P3" s="5"/>
      <c r="Q3" s="5"/>
      <c r="R3" s="5"/>
      <c r="S3" s="5"/>
      <c r="T3" s="5"/>
      <c r="U3" s="5"/>
      <c r="V3" s="5"/>
      <c r="W3" s="5"/>
      <c r="X3" s="5"/>
      <c r="Y3" s="5"/>
      <c r="Z3" s="5"/>
      <c r="AA3" s="5"/>
      <c r="AB3" s="5"/>
      <c r="AC3" s="5"/>
      <c r="AD3" s="5"/>
      <c r="AE3" s="5"/>
      <c r="AF3" s="5"/>
      <c r="AG3" s="5"/>
      <c r="AH3" s="5"/>
      <c r="AI3" s="5"/>
      <c r="AJ3" s="5"/>
      <c r="AK3" s="5"/>
      <c r="AL3" s="5"/>
    </row>
    <row r="4" spans="1:38" s="2" customFormat="1" ht="23" customHeight="1" x14ac:dyDescent="0.25">
      <c r="A4" s="23"/>
      <c r="B4" s="23"/>
      <c r="C4" s="23" t="s">
        <v>153</v>
      </c>
      <c r="D4" s="23"/>
      <c r="E4" s="23"/>
      <c r="F4" s="23"/>
      <c r="G4" s="23"/>
      <c r="H4" s="23"/>
      <c r="I4" s="23"/>
      <c r="J4" s="23"/>
      <c r="K4" s="23"/>
      <c r="L4" s="23"/>
      <c r="M4" s="23"/>
      <c r="N4" s="23"/>
      <c r="O4" s="5"/>
      <c r="P4" s="5"/>
      <c r="Q4" s="5"/>
      <c r="R4" s="5"/>
      <c r="S4" s="5"/>
      <c r="T4" s="5"/>
      <c r="U4" s="5"/>
      <c r="V4" s="5"/>
      <c r="W4" s="5"/>
      <c r="X4" s="5"/>
      <c r="Y4" s="5"/>
      <c r="Z4" s="5"/>
      <c r="AA4" s="5"/>
      <c r="AB4" s="5"/>
      <c r="AC4" s="5"/>
      <c r="AD4" s="5"/>
      <c r="AE4" s="5"/>
      <c r="AF4" s="5"/>
      <c r="AG4" s="5"/>
      <c r="AH4" s="5"/>
      <c r="AI4" s="5"/>
      <c r="AJ4" s="5"/>
      <c r="AK4" s="5"/>
      <c r="AL4" s="5"/>
    </row>
    <row r="5" spans="1:38" s="2" customFormat="1" ht="9.75" customHeight="1" x14ac:dyDescent="0.25">
      <c r="A5" s="23"/>
      <c r="B5" s="23"/>
      <c r="C5" s="23"/>
      <c r="D5" s="23"/>
      <c r="E5" s="23"/>
      <c r="F5" s="23"/>
      <c r="G5" s="23"/>
      <c r="H5" s="23"/>
      <c r="I5" s="23"/>
      <c r="J5" s="23"/>
      <c r="K5" s="23"/>
      <c r="L5" s="23"/>
      <c r="M5" s="23"/>
      <c r="N5" s="23"/>
      <c r="O5" s="5"/>
      <c r="P5" s="5"/>
      <c r="Q5" s="5"/>
      <c r="R5" s="5"/>
      <c r="S5" s="5"/>
      <c r="T5" s="5"/>
      <c r="U5" s="5"/>
      <c r="V5" s="5"/>
      <c r="W5" s="5"/>
      <c r="X5" s="5"/>
      <c r="Y5" s="5"/>
      <c r="Z5" s="5"/>
      <c r="AA5" s="5"/>
      <c r="AB5" s="5"/>
      <c r="AC5" s="5"/>
      <c r="AD5" s="5"/>
      <c r="AE5" s="5"/>
      <c r="AF5" s="5"/>
      <c r="AG5" s="5"/>
      <c r="AH5" s="5"/>
      <c r="AI5" s="5"/>
      <c r="AJ5" s="5"/>
      <c r="AK5" s="5"/>
      <c r="AL5" s="5"/>
    </row>
    <row r="6" spans="1:38" s="2" customFormat="1" ht="24.75" customHeight="1" x14ac:dyDescent="0.25">
      <c r="A6" s="23"/>
      <c r="B6" s="62" t="s">
        <v>154</v>
      </c>
      <c r="C6" s="11">
        <v>5</v>
      </c>
      <c r="D6" s="23"/>
      <c r="E6" s="23"/>
      <c r="F6" s="23"/>
      <c r="G6" s="23"/>
      <c r="H6" s="23"/>
      <c r="I6" s="23"/>
      <c r="J6" s="23"/>
      <c r="K6" s="23"/>
      <c r="L6" s="23"/>
      <c r="M6" s="23"/>
      <c r="N6" s="23"/>
      <c r="O6" s="5"/>
      <c r="P6" s="5"/>
      <c r="Q6" s="5"/>
      <c r="R6" s="5"/>
      <c r="S6" s="5"/>
      <c r="T6" s="5"/>
      <c r="U6" s="5"/>
      <c r="V6" s="5"/>
      <c r="W6" s="5"/>
      <c r="X6" s="5"/>
      <c r="Y6" s="5"/>
      <c r="Z6" s="5"/>
      <c r="AA6" s="5"/>
      <c r="AB6" s="5"/>
      <c r="AC6" s="5"/>
      <c r="AD6" s="5"/>
      <c r="AE6" s="5"/>
      <c r="AF6" s="5"/>
      <c r="AG6" s="5"/>
      <c r="AH6" s="5"/>
      <c r="AI6" s="5"/>
      <c r="AJ6" s="5"/>
      <c r="AK6" s="5"/>
      <c r="AL6" s="5"/>
    </row>
    <row r="7" spans="1:38" s="2" customFormat="1" ht="24.75" customHeight="1" x14ac:dyDescent="0.25">
      <c r="A7" s="23"/>
      <c r="B7" s="9" t="s">
        <v>37</v>
      </c>
      <c r="C7" s="12">
        <v>0</v>
      </c>
      <c r="D7" s="12">
        <f t="shared" ref="D7:M7" si="0">1+C7</f>
        <v>1</v>
      </c>
      <c r="E7" s="12">
        <f t="shared" si="0"/>
        <v>2</v>
      </c>
      <c r="F7" s="12">
        <f t="shared" si="0"/>
        <v>3</v>
      </c>
      <c r="G7" s="12">
        <f t="shared" si="0"/>
        <v>4</v>
      </c>
      <c r="H7" s="12">
        <f t="shared" si="0"/>
        <v>5</v>
      </c>
      <c r="I7" s="12">
        <f t="shared" si="0"/>
        <v>6</v>
      </c>
      <c r="J7" s="12">
        <f t="shared" si="0"/>
        <v>7</v>
      </c>
      <c r="K7" s="12">
        <f t="shared" si="0"/>
        <v>8</v>
      </c>
      <c r="L7" s="12">
        <f t="shared" si="0"/>
        <v>9</v>
      </c>
      <c r="M7" s="12">
        <f t="shared" si="0"/>
        <v>10</v>
      </c>
      <c r="N7" s="23"/>
      <c r="O7" s="5"/>
      <c r="P7" s="5"/>
      <c r="Q7" s="5"/>
      <c r="R7" s="5"/>
      <c r="S7" s="5"/>
      <c r="T7" s="5"/>
      <c r="U7" s="5"/>
      <c r="V7" s="5"/>
      <c r="W7" s="5"/>
      <c r="X7" s="5"/>
      <c r="Y7" s="5"/>
      <c r="Z7" s="5"/>
      <c r="AA7" s="5"/>
      <c r="AB7" s="5"/>
      <c r="AC7" s="5"/>
      <c r="AD7" s="5"/>
      <c r="AE7" s="5"/>
      <c r="AF7" s="5"/>
      <c r="AG7" s="5"/>
      <c r="AH7" s="5"/>
      <c r="AI7" s="5"/>
      <c r="AJ7" s="5"/>
      <c r="AK7" s="5"/>
      <c r="AL7" s="5"/>
    </row>
    <row r="8" spans="1:38" s="2" customFormat="1" ht="24.75" customHeight="1" x14ac:dyDescent="0.25">
      <c r="A8" s="23"/>
      <c r="B8" s="9" t="s">
        <v>4</v>
      </c>
      <c r="C8" s="12">
        <v>2</v>
      </c>
      <c r="D8" s="12">
        <f t="shared" ref="D8:M8" si="1">C8*$C6</f>
        <v>10</v>
      </c>
      <c r="E8" s="12">
        <f t="shared" si="1"/>
        <v>50</v>
      </c>
      <c r="F8" s="12">
        <f t="shared" si="1"/>
        <v>250</v>
      </c>
      <c r="G8" s="12">
        <f t="shared" si="1"/>
        <v>1250</v>
      </c>
      <c r="H8" s="12">
        <f t="shared" si="1"/>
        <v>6250</v>
      </c>
      <c r="I8" s="12">
        <f t="shared" si="1"/>
        <v>31250</v>
      </c>
      <c r="J8" s="12">
        <f t="shared" si="1"/>
        <v>156250</v>
      </c>
      <c r="K8" s="12">
        <f t="shared" si="1"/>
        <v>781250</v>
      </c>
      <c r="L8" s="12">
        <f t="shared" si="1"/>
        <v>3906250</v>
      </c>
      <c r="M8" s="12">
        <f t="shared" si="1"/>
        <v>19531250</v>
      </c>
      <c r="N8" s="23"/>
      <c r="O8" s="5"/>
      <c r="P8" s="5"/>
      <c r="Q8" s="5"/>
      <c r="R8" s="5"/>
      <c r="S8" s="5"/>
      <c r="T8" s="5"/>
      <c r="U8" s="5"/>
      <c r="V8" s="5"/>
      <c r="W8" s="5"/>
      <c r="X8" s="5"/>
      <c r="Y8" s="5"/>
      <c r="Z8" s="5"/>
      <c r="AA8" s="5"/>
      <c r="AB8" s="5"/>
      <c r="AC8" s="5"/>
      <c r="AD8" s="5"/>
      <c r="AE8" s="5"/>
      <c r="AF8" s="5"/>
      <c r="AG8" s="5"/>
      <c r="AH8" s="5"/>
      <c r="AI8" s="5"/>
      <c r="AJ8" s="5"/>
      <c r="AK8" s="5"/>
      <c r="AL8" s="5"/>
    </row>
    <row r="9" spans="1:38" s="2" customFormat="1" ht="24.75" customHeight="1" x14ac:dyDescent="0.25">
      <c r="A9" s="23"/>
      <c r="B9" s="23"/>
      <c r="C9" s="23"/>
      <c r="D9" s="23"/>
      <c r="E9" s="23"/>
      <c r="F9" s="23"/>
      <c r="G9" s="23"/>
      <c r="H9" s="23"/>
      <c r="I9" s="23"/>
      <c r="J9" s="23"/>
      <c r="K9" s="23"/>
      <c r="L9" s="23"/>
      <c r="M9" s="23"/>
      <c r="N9" s="23"/>
      <c r="O9" s="5"/>
      <c r="P9" s="5"/>
      <c r="Q9" s="5"/>
      <c r="R9" s="5"/>
      <c r="S9" s="5"/>
      <c r="T9" s="5"/>
      <c r="U9" s="5"/>
      <c r="V9" s="5"/>
      <c r="W9" s="5"/>
      <c r="X9" s="5"/>
      <c r="Y9" s="5"/>
      <c r="Z9" s="5"/>
      <c r="AA9" s="5"/>
      <c r="AB9" s="5"/>
      <c r="AC9" s="5"/>
      <c r="AD9" s="5"/>
      <c r="AE9" s="5"/>
      <c r="AF9" s="5"/>
      <c r="AG9" s="5"/>
      <c r="AH9" s="5"/>
      <c r="AI9" s="5"/>
      <c r="AJ9" s="5"/>
      <c r="AK9" s="5"/>
      <c r="AL9" s="5"/>
    </row>
    <row r="10" spans="1:38" s="1" customFormat="1" ht="23" customHeight="1" x14ac:dyDescent="0.25">
      <c r="A10" s="4"/>
      <c r="B10" s="10" t="s">
        <v>155</v>
      </c>
      <c r="C10" s="10"/>
      <c r="D10" s="10"/>
      <c r="E10" s="10"/>
      <c r="F10" s="10"/>
      <c r="G10" s="4"/>
      <c r="H10" s="4"/>
      <c r="I10" s="4"/>
      <c r="J10" s="4"/>
      <c r="K10" s="4"/>
      <c r="L10" s="4"/>
      <c r="M10" s="4"/>
      <c r="N10" s="4"/>
      <c r="O10" s="6"/>
      <c r="P10" s="6"/>
      <c r="Q10" s="6"/>
      <c r="R10" s="6"/>
      <c r="S10" s="6"/>
      <c r="T10" s="6"/>
      <c r="U10" s="6"/>
      <c r="V10" s="6"/>
      <c r="W10" s="6"/>
      <c r="X10" s="6"/>
      <c r="Y10" s="6"/>
      <c r="Z10" s="6"/>
      <c r="AA10" s="6"/>
      <c r="AB10" s="6"/>
      <c r="AC10" s="6"/>
      <c r="AD10" s="6"/>
      <c r="AE10" s="6"/>
      <c r="AF10" s="6"/>
      <c r="AG10" s="6"/>
      <c r="AH10" s="6"/>
      <c r="AI10" s="6"/>
      <c r="AJ10" s="6"/>
      <c r="AK10" s="6"/>
      <c r="AL10" s="6"/>
    </row>
    <row r="11" spans="1:38" s="1" customFormat="1" ht="23" customHeight="1" x14ac:dyDescent="0.25">
      <c r="A11" s="4"/>
      <c r="B11" s="10" t="s">
        <v>38</v>
      </c>
      <c r="C11" s="10"/>
      <c r="D11" s="10"/>
      <c r="E11" s="10"/>
      <c r="F11" s="10"/>
      <c r="G11" s="4"/>
      <c r="H11" s="4"/>
      <c r="I11" s="4"/>
      <c r="J11" s="4"/>
      <c r="K11" s="4"/>
      <c r="L11" s="4"/>
      <c r="M11" s="4"/>
      <c r="N11" s="4"/>
      <c r="O11" s="6"/>
      <c r="P11" s="6"/>
      <c r="Q11" s="6"/>
      <c r="R11" s="6"/>
      <c r="S11" s="6"/>
      <c r="T11" s="6"/>
      <c r="U11" s="6"/>
      <c r="V11" s="6"/>
      <c r="W11" s="6"/>
      <c r="X11" s="6"/>
      <c r="Y11" s="6"/>
      <c r="Z11" s="6"/>
      <c r="AA11" s="6"/>
      <c r="AB11" s="6"/>
      <c r="AC11" s="6"/>
      <c r="AD11" s="6"/>
      <c r="AE11" s="6"/>
      <c r="AF11" s="6"/>
      <c r="AG11" s="6"/>
      <c r="AH11" s="6"/>
      <c r="AI11" s="6"/>
      <c r="AJ11" s="6"/>
      <c r="AK11" s="6"/>
      <c r="AL11" s="6"/>
    </row>
    <row r="12" spans="1:38" s="2" customFormat="1" ht="32" customHeight="1" x14ac:dyDescent="0.25">
      <c r="A12" s="23"/>
      <c r="B12" s="10" t="s">
        <v>18</v>
      </c>
      <c r="C12" s="58" t="s">
        <v>156</v>
      </c>
      <c r="D12" s="59" t="s">
        <v>157</v>
      </c>
      <c r="E12" s="60"/>
      <c r="F12" s="60"/>
      <c r="G12" s="23"/>
      <c r="H12" s="23"/>
      <c r="I12" s="23"/>
      <c r="J12" s="23"/>
      <c r="K12" s="23"/>
      <c r="L12" s="23"/>
      <c r="M12" s="23"/>
      <c r="N12" s="23"/>
      <c r="O12" s="5"/>
      <c r="P12" s="5"/>
      <c r="Q12" s="5"/>
      <c r="R12" s="5"/>
      <c r="S12" s="5"/>
      <c r="T12" s="5"/>
      <c r="U12" s="5"/>
      <c r="V12" s="5"/>
      <c r="W12" s="5"/>
      <c r="X12" s="5"/>
      <c r="Y12" s="5"/>
      <c r="Z12" s="5"/>
      <c r="AA12" s="5"/>
      <c r="AB12" s="5"/>
      <c r="AC12" s="5"/>
      <c r="AD12" s="5"/>
      <c r="AE12" s="5"/>
      <c r="AF12" s="5"/>
      <c r="AG12" s="5"/>
      <c r="AH12" s="5"/>
      <c r="AI12" s="5"/>
      <c r="AJ12" s="5"/>
      <c r="AK12" s="5"/>
      <c r="AL12" s="5"/>
    </row>
    <row r="13" spans="1:38" s="3" customFormat="1" ht="32" customHeight="1" x14ac:dyDescent="0.25">
      <c r="A13" s="4"/>
      <c r="B13" s="10" t="s">
        <v>27</v>
      </c>
      <c r="C13" s="58" t="s">
        <v>158</v>
      </c>
      <c r="D13" s="59" t="s">
        <v>157</v>
      </c>
      <c r="E13" s="10"/>
      <c r="F13" s="10"/>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row>
    <row r="14" spans="1:38" s="3" customFormat="1" ht="32" customHeight="1" x14ac:dyDescent="0.25">
      <c r="A14" s="4"/>
      <c r="B14" s="10" t="s">
        <v>33</v>
      </c>
      <c r="C14" s="58" t="s">
        <v>159</v>
      </c>
      <c r="D14" s="59" t="s">
        <v>157</v>
      </c>
      <c r="E14" s="10"/>
      <c r="F14" s="10"/>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row>
    <row r="15" spans="1:38" s="3" customFormat="1" ht="32" customHeight="1" x14ac:dyDescent="0.25">
      <c r="A15" s="4"/>
      <c r="B15" s="10" t="s">
        <v>39</v>
      </c>
      <c r="C15" s="58" t="s">
        <v>160</v>
      </c>
      <c r="D15" s="59" t="s">
        <v>157</v>
      </c>
      <c r="E15" s="10"/>
      <c r="F15" s="10"/>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row>
    <row r="16" spans="1:38" s="3" customFormat="1" ht="32" customHeight="1" x14ac:dyDescent="0.25">
      <c r="A16" s="4"/>
      <c r="B16" s="8"/>
      <c r="C16" s="8"/>
      <c r="D16" s="8"/>
      <c r="E16" s="8"/>
      <c r="F16" s="8"/>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row>
    <row r="17" spans="1:38" s="3" customFormat="1" ht="32" customHeight="1" x14ac:dyDescent="0.25">
      <c r="A17" s="4"/>
      <c r="B17" s="8"/>
      <c r="C17" s="8"/>
      <c r="D17" s="8"/>
      <c r="E17" s="8"/>
      <c r="F17" s="8"/>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row>
    <row r="18" spans="1:38" s="3" customFormat="1" ht="23" customHeight="1" x14ac:dyDescent="0.2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row>
    <row r="19" spans="1:38" ht="19" x14ac:dyDescent="0.25">
      <c r="A19" s="23"/>
      <c r="B19" s="23"/>
      <c r="C19" s="23"/>
      <c r="D19" s="23"/>
      <c r="E19" s="23"/>
      <c r="F19" s="23"/>
      <c r="G19" s="23"/>
      <c r="H19" s="23"/>
      <c r="I19" s="23"/>
      <c r="J19" s="23"/>
      <c r="K19" s="23"/>
      <c r="L19" s="23"/>
      <c r="M19" s="23"/>
      <c r="N19" s="23"/>
    </row>
    <row r="20" spans="1:38" ht="19" x14ac:dyDescent="0.25">
      <c r="A20" s="23"/>
      <c r="C20" s="23"/>
      <c r="D20" s="23"/>
      <c r="E20" s="23"/>
      <c r="F20" s="23"/>
      <c r="G20" s="23"/>
      <c r="H20" s="23"/>
      <c r="I20" s="23"/>
      <c r="J20" s="23"/>
      <c r="K20" s="23"/>
      <c r="L20" s="23"/>
      <c r="M20" s="23"/>
      <c r="N20" s="23"/>
    </row>
    <row r="21" spans="1:38" ht="19" x14ac:dyDescent="0.25">
      <c r="A21" s="23"/>
      <c r="B21" s="23"/>
      <c r="C21" s="23"/>
      <c r="D21" s="23"/>
      <c r="E21" s="23"/>
      <c r="F21" s="23"/>
      <c r="G21" s="23"/>
      <c r="H21" s="23"/>
      <c r="I21" s="23"/>
      <c r="J21" s="23"/>
      <c r="K21" s="23"/>
      <c r="L21" s="23"/>
      <c r="M21" s="23"/>
      <c r="N21" s="23"/>
    </row>
    <row r="22" spans="1:38" ht="21" x14ac:dyDescent="0.25">
      <c r="A22" s="23"/>
      <c r="B22" s="97" t="s">
        <v>105</v>
      </c>
      <c r="C22" s="23"/>
      <c r="D22" s="23"/>
      <c r="E22" s="23"/>
      <c r="F22" s="23"/>
      <c r="G22" s="23"/>
      <c r="H22" s="23"/>
      <c r="I22" s="23"/>
      <c r="J22" s="23"/>
      <c r="K22" s="23"/>
      <c r="L22" s="23"/>
      <c r="M22" s="23"/>
      <c r="N22" s="23"/>
    </row>
    <row r="23" spans="1:38" ht="14" customHeight="1" x14ac:dyDescent="0.25">
      <c r="A23" s="23"/>
      <c r="B23" s="23"/>
      <c r="C23" s="23"/>
      <c r="D23" s="23"/>
      <c r="E23" s="23"/>
      <c r="F23" s="23"/>
      <c r="G23" s="23"/>
      <c r="H23" s="23"/>
      <c r="I23" s="23"/>
      <c r="J23" s="23"/>
      <c r="K23" s="23"/>
      <c r="L23" s="23"/>
      <c r="M23" s="23"/>
      <c r="N23" s="23"/>
    </row>
    <row r="24" spans="1:38" ht="19" x14ac:dyDescent="0.25">
      <c r="A24" s="23"/>
      <c r="B24" s="23"/>
      <c r="C24" s="23"/>
      <c r="D24" s="23"/>
      <c r="E24" s="23"/>
      <c r="F24" s="23"/>
      <c r="G24" s="23"/>
      <c r="H24" s="23"/>
      <c r="I24" s="23"/>
      <c r="J24" s="23"/>
      <c r="K24" s="23"/>
      <c r="L24" s="23"/>
      <c r="M24" s="23"/>
      <c r="N24" s="23"/>
    </row>
    <row r="25" spans="1:38" ht="19" x14ac:dyDescent="0.25">
      <c r="A25" s="23"/>
      <c r="B25" s="23"/>
      <c r="C25" s="23"/>
      <c r="D25" s="23"/>
      <c r="E25" s="23"/>
      <c r="F25" s="23"/>
      <c r="G25" s="23"/>
      <c r="H25" s="23"/>
      <c r="I25" s="23"/>
      <c r="J25" s="23"/>
      <c r="K25" s="23"/>
      <c r="L25" s="23"/>
      <c r="M25" s="23"/>
      <c r="N25" s="23"/>
    </row>
    <row r="26" spans="1:38" ht="19" x14ac:dyDescent="0.25">
      <c r="A26" s="23"/>
      <c r="B26" s="23"/>
      <c r="C26" s="23"/>
      <c r="D26" s="23"/>
      <c r="E26" s="23"/>
      <c r="F26" s="23"/>
      <c r="G26" s="23"/>
      <c r="H26" s="23"/>
      <c r="I26" s="23"/>
      <c r="J26" s="23"/>
      <c r="K26" s="23"/>
      <c r="L26" s="23"/>
      <c r="M26" s="23"/>
      <c r="N26" s="23"/>
    </row>
  </sheetData>
  <phoneticPr fontId="0" type="noConversion"/>
  <printOptions gridLines="1" gridLinesSet="0"/>
  <pageMargins left="0.7" right="0.7" top="0.75" bottom="0.75" header="0.5" footer="0.5"/>
  <pageSetup orientation="portrait" horizontalDpi="0" verticalDpi="0"/>
  <headerFooter>
    <oddHeader>&amp;A</oddHeader>
    <oddFooter>Page &amp;P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I1" sqref="I1"/>
    </sheetView>
  </sheetViews>
  <sheetFormatPr baseColWidth="10" defaultColWidth="11.42578125" defaultRowHeight="14" x14ac:dyDescent="0.2"/>
  <cols>
    <col min="1" max="1" width="2" style="8" customWidth="1"/>
    <col min="2" max="2" width="7.5703125" style="8" customWidth="1"/>
    <col min="3" max="16384" width="11.42578125" style="8"/>
  </cols>
  <sheetData>
    <row r="1" spans="1:14" ht="23" customHeight="1" x14ac:dyDescent="0.25">
      <c r="A1" s="23"/>
      <c r="B1" s="97" t="s">
        <v>45</v>
      </c>
      <c r="C1" s="23"/>
      <c r="D1" s="23"/>
      <c r="E1" s="23"/>
      <c r="F1" s="23"/>
      <c r="G1" s="23"/>
      <c r="H1" s="23"/>
      <c r="I1" s="23"/>
      <c r="J1" s="23"/>
      <c r="K1" s="23"/>
    </row>
    <row r="2" spans="1:14" ht="9.75" customHeight="1" x14ac:dyDescent="0.25">
      <c r="A2" s="23"/>
      <c r="B2" s="4"/>
      <c r="C2" s="23"/>
      <c r="D2" s="23"/>
      <c r="E2" s="23"/>
      <c r="F2" s="23"/>
      <c r="G2" s="23"/>
      <c r="H2" s="23"/>
      <c r="I2" s="23"/>
      <c r="J2" s="23"/>
      <c r="K2" s="23"/>
    </row>
    <row r="3" spans="1:14" s="5" customFormat="1" ht="21.75" customHeight="1" x14ac:dyDescent="0.25">
      <c r="A3" s="23"/>
      <c r="B3" s="4" t="s">
        <v>58</v>
      </c>
      <c r="C3" s="23"/>
      <c r="D3" s="23"/>
      <c r="E3" s="23"/>
      <c r="F3" s="23"/>
      <c r="G3" s="23"/>
      <c r="H3" s="23"/>
      <c r="I3" s="23"/>
      <c r="J3" s="23"/>
      <c r="K3" s="23"/>
    </row>
    <row r="4" spans="1:14" s="5" customFormat="1" ht="27" customHeight="1" x14ac:dyDescent="0.25">
      <c r="A4" s="23"/>
      <c r="B4" s="23"/>
      <c r="C4" s="23" t="s">
        <v>40</v>
      </c>
      <c r="D4" s="23"/>
      <c r="E4" s="23"/>
      <c r="F4" s="23"/>
      <c r="G4" s="23"/>
      <c r="H4" s="23"/>
      <c r="I4" s="23"/>
      <c r="J4" s="23"/>
      <c r="K4" s="23"/>
    </row>
    <row r="5" spans="1:14" s="5" customFormat="1" ht="27" customHeight="1" x14ac:dyDescent="0.25">
      <c r="A5" s="23"/>
      <c r="B5" s="23"/>
      <c r="C5" s="23" t="s">
        <v>213</v>
      </c>
      <c r="D5" s="23"/>
      <c r="E5" s="23"/>
      <c r="F5" s="23"/>
      <c r="G5" s="23"/>
      <c r="H5" s="23"/>
      <c r="I5" s="23"/>
      <c r="J5" s="23"/>
      <c r="K5" s="23"/>
    </row>
    <row r="6" spans="1:14" s="5" customFormat="1" ht="27" customHeight="1" x14ac:dyDescent="0.25">
      <c r="A6" s="23"/>
      <c r="B6" s="23"/>
      <c r="C6" s="23" t="s">
        <v>153</v>
      </c>
      <c r="D6" s="23"/>
      <c r="E6" s="23"/>
      <c r="F6" s="23"/>
      <c r="G6" s="23"/>
      <c r="H6" s="23"/>
      <c r="I6" s="23"/>
      <c r="J6" s="23"/>
      <c r="K6" s="23"/>
    </row>
    <row r="7" spans="1:14" s="5" customFormat="1" ht="9.75" customHeight="1" x14ac:dyDescent="0.25">
      <c r="A7" s="23"/>
      <c r="B7" s="23"/>
      <c r="C7" s="23"/>
      <c r="D7" s="23"/>
      <c r="E7" s="23"/>
      <c r="F7" s="23"/>
      <c r="G7" s="23"/>
      <c r="H7" s="23"/>
      <c r="I7" s="23"/>
      <c r="J7" s="23"/>
      <c r="K7" s="23"/>
    </row>
    <row r="8" spans="1:14" ht="29" customHeight="1" x14ac:dyDescent="0.25">
      <c r="A8" s="23"/>
      <c r="B8" s="13" t="s">
        <v>37</v>
      </c>
      <c r="C8" s="63"/>
      <c r="D8" s="63"/>
      <c r="E8" s="63"/>
      <c r="F8" s="63"/>
      <c r="G8" s="63"/>
      <c r="H8" s="63"/>
      <c r="I8" s="63"/>
      <c r="J8" s="63"/>
      <c r="K8" s="63"/>
      <c r="L8" s="63"/>
      <c r="M8" s="63"/>
    </row>
    <row r="9" spans="1:14" ht="29" customHeight="1" x14ac:dyDescent="0.25">
      <c r="A9" s="23"/>
      <c r="B9" s="13" t="s">
        <v>4</v>
      </c>
      <c r="C9" s="63"/>
      <c r="D9" s="63"/>
      <c r="E9" s="63"/>
      <c r="F9" s="63"/>
      <c r="G9" s="63"/>
      <c r="H9" s="63"/>
      <c r="I9" s="63"/>
      <c r="J9" s="63"/>
      <c r="K9" s="63"/>
      <c r="L9" s="63"/>
      <c r="M9" s="63"/>
    </row>
    <row r="10" spans="1:14" ht="9.75" customHeight="1" x14ac:dyDescent="0.25">
      <c r="A10" s="23"/>
      <c r="B10" s="23"/>
      <c r="C10" s="13"/>
      <c r="D10" s="64"/>
      <c r="E10" s="64"/>
      <c r="F10" s="64"/>
      <c r="G10" s="64"/>
      <c r="H10" s="64"/>
      <c r="I10" s="64"/>
      <c r="J10" s="64"/>
      <c r="K10" s="64"/>
      <c r="L10" s="14"/>
      <c r="M10" s="14"/>
      <c r="N10" s="14"/>
    </row>
    <row r="11" spans="1:14" s="6" customFormat="1" ht="21.75" customHeight="1" x14ac:dyDescent="0.25">
      <c r="A11" s="4"/>
      <c r="B11" s="10" t="s">
        <v>116</v>
      </c>
      <c r="C11" s="15"/>
      <c r="D11" s="65"/>
      <c r="E11" s="65"/>
      <c r="F11" s="65"/>
      <c r="G11" s="65"/>
      <c r="H11" s="10"/>
      <c r="I11" s="4"/>
      <c r="J11" s="4"/>
      <c r="K11" s="4"/>
    </row>
    <row r="12" spans="1:14" s="6" customFormat="1" ht="24.75" customHeight="1" x14ac:dyDescent="0.25">
      <c r="A12" s="4"/>
      <c r="B12" s="10" t="s">
        <v>18</v>
      </c>
      <c r="C12" s="60" t="s">
        <v>161</v>
      </c>
      <c r="D12" s="10"/>
      <c r="E12" s="10"/>
      <c r="F12" s="10"/>
      <c r="G12" s="10"/>
      <c r="H12" s="10"/>
      <c r="I12" s="4"/>
      <c r="J12" s="4"/>
      <c r="K12" s="4"/>
    </row>
    <row r="13" spans="1:14" s="6" customFormat="1" ht="9.75" customHeight="1" x14ac:dyDescent="0.25">
      <c r="A13" s="4"/>
      <c r="B13" s="10"/>
      <c r="C13" s="10"/>
      <c r="D13" s="10"/>
      <c r="E13" s="10"/>
      <c r="F13" s="10"/>
      <c r="G13" s="10"/>
      <c r="H13" s="10"/>
      <c r="I13" s="4"/>
      <c r="J13" s="4"/>
      <c r="K13" s="4"/>
    </row>
    <row r="14" spans="1:14" s="6" customFormat="1" ht="21.75" customHeight="1" x14ac:dyDescent="0.25">
      <c r="A14" s="4"/>
      <c r="B14" s="10" t="s">
        <v>41</v>
      </c>
      <c r="C14" s="60"/>
      <c r="D14" s="10"/>
      <c r="E14" s="10"/>
      <c r="F14" s="10"/>
      <c r="G14" s="10"/>
      <c r="H14" s="10"/>
      <c r="I14" s="4"/>
      <c r="J14" s="4"/>
      <c r="K14" s="4"/>
    </row>
    <row r="15" spans="1:14" ht="21.75" customHeight="1" x14ac:dyDescent="0.25">
      <c r="A15" s="23"/>
      <c r="B15" s="10" t="s">
        <v>214</v>
      </c>
      <c r="C15" s="60"/>
      <c r="D15" s="10"/>
      <c r="E15" s="10"/>
      <c r="F15" s="10"/>
      <c r="G15" s="10"/>
      <c r="H15" s="60"/>
      <c r="I15" s="23"/>
      <c r="J15" s="23"/>
      <c r="K15" s="23"/>
    </row>
    <row r="16" spans="1:14" ht="24" customHeight="1" x14ac:dyDescent="0.25">
      <c r="A16" s="23"/>
      <c r="B16" s="10" t="s">
        <v>27</v>
      </c>
      <c r="C16" s="60" t="s">
        <v>232</v>
      </c>
      <c r="D16" s="60"/>
      <c r="E16" s="60"/>
      <c r="F16" s="60"/>
      <c r="G16" s="60"/>
      <c r="H16" s="60"/>
      <c r="I16" s="23"/>
      <c r="J16" s="23"/>
      <c r="K16" s="23"/>
    </row>
    <row r="17" spans="1:11" ht="24" customHeight="1" x14ac:dyDescent="0.25">
      <c r="A17" s="23"/>
      <c r="B17" s="10"/>
      <c r="C17" s="16"/>
      <c r="D17" s="16"/>
      <c r="E17" s="16"/>
      <c r="F17" s="16"/>
      <c r="G17" s="16"/>
      <c r="H17" s="60"/>
      <c r="I17" s="23"/>
      <c r="J17" s="23"/>
      <c r="K17" s="23"/>
    </row>
    <row r="18" spans="1:11" ht="24" customHeight="1" x14ac:dyDescent="0.25">
      <c r="A18" s="23"/>
      <c r="B18" s="10" t="s">
        <v>33</v>
      </c>
      <c r="C18" s="60" t="s">
        <v>231</v>
      </c>
      <c r="D18" s="60"/>
      <c r="E18" s="60"/>
      <c r="F18" s="60"/>
      <c r="G18" s="60"/>
      <c r="H18" s="60"/>
      <c r="I18" s="23"/>
      <c r="J18" s="23"/>
      <c r="K18" s="23"/>
    </row>
    <row r="19" spans="1:11" ht="24" customHeight="1" x14ac:dyDescent="0.25">
      <c r="A19" s="23"/>
      <c r="B19" s="10"/>
      <c r="C19" s="60"/>
      <c r="D19" s="60"/>
      <c r="E19" s="60"/>
      <c r="F19" s="60"/>
      <c r="G19" s="60"/>
      <c r="H19" s="60"/>
      <c r="I19" s="23"/>
      <c r="J19" s="23"/>
      <c r="K19" s="23"/>
    </row>
    <row r="20" spans="1:11" ht="24" customHeight="1" x14ac:dyDescent="0.25">
      <c r="A20" s="23"/>
      <c r="B20" s="10" t="s">
        <v>39</v>
      </c>
      <c r="C20" s="60" t="s">
        <v>212</v>
      </c>
      <c r="D20" s="60"/>
      <c r="E20" s="60"/>
      <c r="F20" s="60"/>
      <c r="G20" s="60"/>
      <c r="H20" s="60"/>
      <c r="I20" s="23"/>
      <c r="J20" s="23"/>
      <c r="K20" s="23"/>
    </row>
    <row r="21" spans="1:11" ht="24" customHeight="1" x14ac:dyDescent="0.25">
      <c r="A21" s="23"/>
      <c r="B21" s="60"/>
      <c r="C21" s="60"/>
      <c r="D21" s="60"/>
      <c r="E21" s="60"/>
      <c r="F21" s="60"/>
      <c r="G21" s="60"/>
      <c r="H21" s="60"/>
      <c r="I21" s="23"/>
      <c r="J21" s="23"/>
      <c r="K21" s="23"/>
    </row>
    <row r="22" spans="1:11" ht="19" x14ac:dyDescent="0.25">
      <c r="A22" s="23"/>
      <c r="B22" s="23"/>
      <c r="C22" s="23"/>
      <c r="D22" s="23"/>
      <c r="E22" s="23"/>
      <c r="F22" s="23"/>
      <c r="G22" s="23"/>
      <c r="H22" s="23"/>
      <c r="I22" s="23"/>
      <c r="J22" s="23"/>
      <c r="K22" s="23"/>
    </row>
    <row r="23" spans="1:11" ht="19" x14ac:dyDescent="0.25">
      <c r="A23" s="23"/>
      <c r="B23" s="23"/>
      <c r="C23" s="23"/>
      <c r="D23" s="23"/>
      <c r="E23" s="23"/>
      <c r="F23" s="23"/>
      <c r="G23" s="23"/>
      <c r="H23" s="23"/>
      <c r="I23" s="23"/>
      <c r="J23" s="23"/>
      <c r="K23" s="23"/>
    </row>
    <row r="24" spans="1:11" ht="19" x14ac:dyDescent="0.25">
      <c r="A24" s="23"/>
      <c r="B24" s="23"/>
      <c r="C24" s="23"/>
      <c r="D24" s="23"/>
      <c r="E24" s="23"/>
      <c r="F24" s="23"/>
      <c r="G24" s="23"/>
      <c r="H24" s="23"/>
      <c r="I24" s="23"/>
      <c r="J24" s="23"/>
      <c r="K24" s="23"/>
    </row>
    <row r="25" spans="1:11" ht="21" x14ac:dyDescent="0.25">
      <c r="A25" s="23"/>
      <c r="B25" s="97" t="s">
        <v>106</v>
      </c>
      <c r="C25" s="23"/>
      <c r="D25" s="23"/>
      <c r="E25" s="23"/>
      <c r="F25" s="23"/>
      <c r="G25" s="23"/>
      <c r="H25" s="23"/>
      <c r="I25" s="23"/>
      <c r="J25" s="23"/>
      <c r="K25" s="23"/>
    </row>
    <row r="26" spans="1:11" s="5" customFormat="1" ht="23" customHeight="1" x14ac:dyDescent="0.25">
      <c r="A26" s="23"/>
      <c r="B26" s="23"/>
      <c r="C26" s="23"/>
      <c r="D26" s="23"/>
      <c r="E26" s="23"/>
      <c r="F26" s="23"/>
      <c r="G26" s="23"/>
      <c r="H26" s="23"/>
      <c r="I26" s="23"/>
      <c r="J26" s="23"/>
      <c r="K26" s="23"/>
    </row>
    <row r="27" spans="1:11" s="5" customFormat="1" ht="23" customHeight="1" x14ac:dyDescent="0.25">
      <c r="A27" s="23"/>
      <c r="B27" s="23"/>
      <c r="C27" s="23"/>
      <c r="D27" s="23"/>
      <c r="E27" s="23"/>
      <c r="F27" s="23"/>
      <c r="G27" s="23"/>
      <c r="H27" s="23"/>
      <c r="I27" s="23"/>
      <c r="J27" s="23"/>
      <c r="K27" s="23"/>
    </row>
    <row r="28" spans="1:11" s="5" customFormat="1" ht="23" customHeight="1" x14ac:dyDescent="0.25">
      <c r="A28" s="23"/>
      <c r="B28" s="23"/>
      <c r="C28" s="23"/>
      <c r="D28" s="23"/>
      <c r="E28" s="23"/>
      <c r="F28" s="23"/>
      <c r="G28" s="23"/>
      <c r="H28" s="23"/>
      <c r="I28" s="23"/>
      <c r="J28" s="23"/>
      <c r="K28" s="23"/>
    </row>
    <row r="29" spans="1:11" s="5" customFormat="1" ht="23" customHeight="1" x14ac:dyDescent="0.25">
      <c r="A29" s="23"/>
      <c r="B29" s="23"/>
      <c r="C29" s="23"/>
      <c r="D29" s="23"/>
      <c r="E29" s="23"/>
      <c r="F29" s="23"/>
      <c r="G29" s="23"/>
      <c r="H29" s="23"/>
      <c r="I29" s="23"/>
      <c r="J29" s="23"/>
      <c r="K29" s="23"/>
    </row>
    <row r="30" spans="1:11" ht="16" x14ac:dyDescent="0.2">
      <c r="B30" s="5"/>
      <c r="C30" s="5"/>
      <c r="D30" s="5"/>
      <c r="E30" s="5"/>
      <c r="F30" s="5"/>
      <c r="G30" s="5"/>
    </row>
  </sheetData>
  <phoneticPr fontId="0" type="noConversion"/>
  <printOptions gridLines="1" gridLinesSet="0"/>
  <pageMargins left="0.7" right="0.7" top="0.75" bottom="0.75" header="0.5" footer="0.5"/>
  <headerFooter>
    <oddHeader>&amp;A</oddHeader>
    <oddFooter>Page &amp;P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workbookViewId="0">
      <selection activeCell="G1" sqref="G1"/>
    </sheetView>
  </sheetViews>
  <sheetFormatPr baseColWidth="10" defaultColWidth="11.42578125" defaultRowHeight="14" x14ac:dyDescent="0.2"/>
  <cols>
    <col min="1" max="1" width="3" style="8" customWidth="1"/>
    <col min="2" max="2" width="8.7109375" style="8" customWidth="1"/>
    <col min="3" max="16384" width="11.42578125" style="8"/>
  </cols>
  <sheetData>
    <row r="1" spans="1:14" ht="23" customHeight="1" x14ac:dyDescent="0.25">
      <c r="A1" s="23"/>
      <c r="B1" s="97" t="s">
        <v>42</v>
      </c>
      <c r="C1" s="23"/>
      <c r="D1" s="23"/>
      <c r="E1" s="23"/>
      <c r="F1" s="23"/>
      <c r="G1" s="23"/>
      <c r="H1" s="23"/>
      <c r="I1" s="23"/>
    </row>
    <row r="2" spans="1:14" ht="9.75" customHeight="1" x14ac:dyDescent="0.25">
      <c r="A2" s="23"/>
      <c r="B2" s="23"/>
      <c r="C2" s="23"/>
      <c r="D2" s="17"/>
      <c r="E2" s="17"/>
      <c r="F2" s="17"/>
      <c r="G2" s="17"/>
      <c r="H2" s="17"/>
      <c r="I2" s="17"/>
      <c r="J2" s="17"/>
      <c r="K2" s="17"/>
      <c r="L2" s="17"/>
      <c r="M2" s="17"/>
      <c r="N2" s="17"/>
    </row>
    <row r="3" spans="1:14" ht="23" customHeight="1" x14ac:dyDescent="0.25">
      <c r="A3" s="23"/>
      <c r="B3" s="66" t="s">
        <v>57</v>
      </c>
      <c r="C3" s="23"/>
      <c r="D3" s="17"/>
      <c r="E3" s="17"/>
      <c r="F3" s="17"/>
      <c r="G3" s="17"/>
      <c r="H3" s="17"/>
      <c r="I3" s="17"/>
      <c r="J3" s="17"/>
      <c r="K3" s="17"/>
      <c r="L3" s="17"/>
      <c r="M3" s="17"/>
      <c r="N3" s="17"/>
    </row>
    <row r="4" spans="1:14" ht="23" customHeight="1" x14ac:dyDescent="0.25">
      <c r="A4" s="23"/>
      <c r="B4" s="66"/>
      <c r="C4" s="23" t="s">
        <v>217</v>
      </c>
      <c r="D4" s="17"/>
      <c r="E4" s="17"/>
      <c r="F4" s="17"/>
      <c r="G4" s="17"/>
      <c r="H4" s="17"/>
      <c r="I4" s="17"/>
      <c r="J4" s="17"/>
      <c r="K4" s="17"/>
      <c r="L4" s="17"/>
      <c r="M4" s="17"/>
      <c r="N4" s="17"/>
    </row>
    <row r="5" spans="1:14" s="18" customFormat="1" ht="27" customHeight="1" x14ac:dyDescent="0.25">
      <c r="A5" s="67"/>
      <c r="B5" s="67"/>
      <c r="C5" s="68" t="s">
        <v>215</v>
      </c>
      <c r="D5" s="17"/>
      <c r="E5" s="17"/>
      <c r="F5" s="17"/>
      <c r="G5" s="17"/>
      <c r="H5" s="17"/>
      <c r="I5" s="17"/>
      <c r="J5" s="17"/>
      <c r="K5" s="17"/>
      <c r="L5" s="17"/>
      <c r="M5" s="17"/>
      <c r="N5" s="17"/>
    </row>
    <row r="6" spans="1:14" s="18" customFormat="1" ht="27" customHeight="1" x14ac:dyDescent="0.25">
      <c r="A6" s="67"/>
      <c r="B6" s="67"/>
      <c r="C6" s="68" t="s">
        <v>162</v>
      </c>
      <c r="D6" s="17"/>
      <c r="E6" s="17"/>
      <c r="F6" s="17"/>
      <c r="G6" s="17"/>
      <c r="H6" s="17"/>
      <c r="I6" s="17"/>
      <c r="J6" s="17"/>
      <c r="K6" s="17"/>
      <c r="L6" s="17"/>
      <c r="M6" s="17"/>
      <c r="N6" s="17"/>
    </row>
    <row r="7" spans="1:14" s="18" customFormat="1" ht="9.75" customHeight="1" x14ac:dyDescent="0.25">
      <c r="A7" s="67"/>
      <c r="B7" s="67"/>
      <c r="C7" s="68"/>
      <c r="D7" s="17"/>
      <c r="E7" s="17"/>
      <c r="F7" s="17"/>
      <c r="G7" s="17"/>
      <c r="H7" s="17"/>
      <c r="I7" s="17"/>
      <c r="J7" s="17"/>
      <c r="K7" s="17"/>
      <c r="L7" s="17"/>
      <c r="M7" s="17"/>
      <c r="N7" s="17"/>
    </row>
    <row r="8" spans="1:14" s="18" customFormat="1" ht="23" customHeight="1" x14ac:dyDescent="0.25">
      <c r="A8" s="67"/>
      <c r="B8" s="61" t="s">
        <v>154</v>
      </c>
      <c r="C8" s="11">
        <v>1</v>
      </c>
      <c r="D8" s="17"/>
      <c r="E8" s="17"/>
      <c r="F8" s="17"/>
      <c r="G8" s="17"/>
      <c r="H8" s="17"/>
      <c r="I8" s="17"/>
      <c r="J8" s="17"/>
      <c r="K8" s="17"/>
      <c r="L8" s="17"/>
      <c r="M8" s="17"/>
      <c r="N8" s="17"/>
    </row>
    <row r="9" spans="1:14" s="18" customFormat="1" ht="23" customHeight="1" x14ac:dyDescent="0.25">
      <c r="A9" s="67"/>
      <c r="B9" s="13" t="s">
        <v>3</v>
      </c>
      <c r="C9" s="12">
        <v>0</v>
      </c>
      <c r="D9" s="12">
        <f t="shared" ref="D9:M9" si="0">1+C9</f>
        <v>1</v>
      </c>
      <c r="E9" s="12">
        <f t="shared" si="0"/>
        <v>2</v>
      </c>
      <c r="F9" s="12">
        <f t="shared" si="0"/>
        <v>3</v>
      </c>
      <c r="G9" s="12">
        <f t="shared" si="0"/>
        <v>4</v>
      </c>
      <c r="H9" s="12">
        <f t="shared" si="0"/>
        <v>5</v>
      </c>
      <c r="I9" s="12">
        <f t="shared" si="0"/>
        <v>6</v>
      </c>
      <c r="J9" s="12">
        <f t="shared" si="0"/>
        <v>7</v>
      </c>
      <c r="K9" s="12">
        <f t="shared" si="0"/>
        <v>8</v>
      </c>
      <c r="L9" s="12">
        <f t="shared" si="0"/>
        <v>9</v>
      </c>
      <c r="M9" s="12">
        <f t="shared" si="0"/>
        <v>10</v>
      </c>
    </row>
    <row r="10" spans="1:14" s="18" customFormat="1" ht="23" customHeight="1" x14ac:dyDescent="0.25">
      <c r="A10" s="67"/>
      <c r="B10" s="13" t="s">
        <v>4</v>
      </c>
      <c r="C10" s="12">
        <v>10</v>
      </c>
      <c r="D10" s="12">
        <f t="shared" ref="D10:M10" si="1">C10*$C8</f>
        <v>10</v>
      </c>
      <c r="E10" s="12">
        <f t="shared" si="1"/>
        <v>10</v>
      </c>
      <c r="F10" s="12">
        <f t="shared" si="1"/>
        <v>10</v>
      </c>
      <c r="G10" s="12">
        <f t="shared" si="1"/>
        <v>10</v>
      </c>
      <c r="H10" s="12">
        <f t="shared" si="1"/>
        <v>10</v>
      </c>
      <c r="I10" s="12">
        <f t="shared" si="1"/>
        <v>10</v>
      </c>
      <c r="J10" s="12">
        <f t="shared" si="1"/>
        <v>10</v>
      </c>
      <c r="K10" s="12">
        <f t="shared" si="1"/>
        <v>10</v>
      </c>
      <c r="L10" s="12">
        <f t="shared" si="1"/>
        <v>10</v>
      </c>
      <c r="M10" s="12">
        <f t="shared" si="1"/>
        <v>10</v>
      </c>
    </row>
    <row r="11" spans="1:14" s="18" customFormat="1" ht="23" customHeight="1" x14ac:dyDescent="0.25">
      <c r="A11" s="67"/>
      <c r="B11" s="19" t="s">
        <v>43</v>
      </c>
      <c r="C11" s="57">
        <f t="shared" ref="C11:M11" si="2">LOG(C10)</f>
        <v>1</v>
      </c>
      <c r="D11" s="57">
        <f t="shared" si="2"/>
        <v>1</v>
      </c>
      <c r="E11" s="57">
        <f t="shared" si="2"/>
        <v>1</v>
      </c>
      <c r="F11" s="57">
        <f t="shared" si="2"/>
        <v>1</v>
      </c>
      <c r="G11" s="57">
        <f t="shared" si="2"/>
        <v>1</v>
      </c>
      <c r="H11" s="57">
        <f t="shared" si="2"/>
        <v>1</v>
      </c>
      <c r="I11" s="57">
        <f t="shared" si="2"/>
        <v>1</v>
      </c>
      <c r="J11" s="57">
        <f t="shared" si="2"/>
        <v>1</v>
      </c>
      <c r="K11" s="57">
        <f t="shared" si="2"/>
        <v>1</v>
      </c>
      <c r="L11" s="57">
        <f t="shared" si="2"/>
        <v>1</v>
      </c>
      <c r="M11" s="57">
        <f t="shared" si="2"/>
        <v>1</v>
      </c>
    </row>
    <row r="12" spans="1:14" ht="32" customHeight="1" x14ac:dyDescent="0.25">
      <c r="A12" s="23"/>
      <c r="B12" s="23"/>
      <c r="C12" s="23"/>
      <c r="D12" s="23"/>
      <c r="E12" s="23"/>
      <c r="F12" s="23"/>
      <c r="G12" s="23"/>
      <c r="H12" s="23"/>
      <c r="I12" s="23"/>
    </row>
    <row r="13" spans="1:14" ht="19" x14ac:dyDescent="0.25">
      <c r="A13" s="23"/>
      <c r="B13" s="23"/>
      <c r="C13" s="23"/>
      <c r="D13" s="23"/>
      <c r="E13" s="23"/>
      <c r="F13" s="23"/>
      <c r="G13" s="23"/>
      <c r="H13" s="23"/>
      <c r="I13" s="23"/>
    </row>
    <row r="14" spans="1:14" ht="19" x14ac:dyDescent="0.25">
      <c r="A14" s="23"/>
      <c r="B14" s="23"/>
      <c r="C14" s="23"/>
      <c r="D14" s="23"/>
      <c r="E14" s="23"/>
      <c r="F14" s="23"/>
      <c r="G14" s="23"/>
      <c r="H14" s="23"/>
      <c r="I14" s="23"/>
    </row>
    <row r="15" spans="1:14" ht="19" x14ac:dyDescent="0.25">
      <c r="A15" s="23"/>
      <c r="B15" s="23"/>
      <c r="C15" s="23"/>
      <c r="D15" s="23"/>
      <c r="E15" s="23"/>
      <c r="F15" s="23"/>
      <c r="G15" s="23"/>
      <c r="H15" s="23"/>
      <c r="I15" s="23"/>
    </row>
    <row r="16" spans="1:14" ht="19" x14ac:dyDescent="0.25">
      <c r="A16" s="23"/>
      <c r="B16" s="23"/>
      <c r="C16" s="23"/>
      <c r="D16" s="23"/>
      <c r="E16" s="23"/>
      <c r="F16" s="23"/>
      <c r="G16" s="23"/>
      <c r="H16" s="23"/>
      <c r="I16" s="23"/>
    </row>
    <row r="17" spans="1:14" ht="19" x14ac:dyDescent="0.25">
      <c r="A17" s="23"/>
      <c r="B17" s="23"/>
      <c r="C17" s="23"/>
      <c r="D17" s="23"/>
      <c r="E17" s="23"/>
      <c r="F17" s="23"/>
      <c r="G17" s="23"/>
      <c r="H17" s="23"/>
      <c r="I17" s="23"/>
    </row>
    <row r="18" spans="1:14" ht="19" x14ac:dyDescent="0.25">
      <c r="A18" s="23"/>
      <c r="B18" s="23"/>
      <c r="C18" s="23"/>
      <c r="D18" s="23"/>
      <c r="E18" s="23"/>
      <c r="F18" s="23"/>
      <c r="G18" s="23"/>
      <c r="H18" s="23"/>
      <c r="I18" s="23"/>
    </row>
    <row r="19" spans="1:14" ht="19" x14ac:dyDescent="0.25">
      <c r="A19" s="23"/>
      <c r="B19" s="23"/>
      <c r="C19" s="23"/>
      <c r="D19" s="23"/>
      <c r="E19" s="23"/>
      <c r="F19" s="23"/>
      <c r="G19" s="23"/>
      <c r="H19" s="23"/>
      <c r="I19" s="23"/>
    </row>
    <row r="20" spans="1:14" ht="19" x14ac:dyDescent="0.25">
      <c r="A20" s="23"/>
      <c r="B20" s="23"/>
      <c r="C20" s="23"/>
      <c r="D20" s="23"/>
      <c r="E20" s="23"/>
      <c r="F20" s="23"/>
      <c r="G20" s="23"/>
      <c r="H20" s="23"/>
      <c r="I20" s="23"/>
    </row>
    <row r="21" spans="1:14" ht="19" x14ac:dyDescent="0.25">
      <c r="A21" s="23"/>
      <c r="B21" s="23"/>
      <c r="C21" s="23"/>
      <c r="D21" s="23"/>
      <c r="E21" s="23"/>
      <c r="F21" s="23"/>
      <c r="G21" s="23"/>
      <c r="H21" s="23"/>
      <c r="I21" s="23"/>
    </row>
    <row r="22" spans="1:14" ht="19" x14ac:dyDescent="0.25">
      <c r="A22" s="23"/>
      <c r="B22" s="23"/>
      <c r="C22" s="23"/>
      <c r="D22" s="23"/>
      <c r="E22" s="23"/>
      <c r="F22" s="23"/>
      <c r="G22" s="23"/>
      <c r="H22" s="23"/>
      <c r="I22" s="23"/>
    </row>
    <row r="23" spans="1:14" ht="19" x14ac:dyDescent="0.25">
      <c r="A23" s="23"/>
      <c r="B23" s="23"/>
      <c r="C23" s="23"/>
      <c r="D23" s="23"/>
      <c r="E23" s="23"/>
      <c r="F23" s="23"/>
      <c r="G23" s="23"/>
      <c r="H23" s="23"/>
      <c r="I23" s="23"/>
    </row>
    <row r="24" spans="1:14" ht="19" x14ac:dyDescent="0.25">
      <c r="A24" s="23"/>
      <c r="B24" s="23"/>
      <c r="C24" s="23"/>
      <c r="D24" s="23"/>
      <c r="E24" s="23"/>
      <c r="F24" s="23"/>
      <c r="G24" s="23"/>
      <c r="H24" s="23"/>
      <c r="I24" s="23"/>
    </row>
    <row r="25" spans="1:14" ht="19" x14ac:dyDescent="0.25">
      <c r="A25" s="23"/>
      <c r="B25" s="23"/>
      <c r="C25" s="23"/>
      <c r="D25" s="23"/>
      <c r="E25" s="23"/>
      <c r="F25" s="23"/>
      <c r="G25" s="23"/>
      <c r="H25" s="23"/>
      <c r="I25" s="23"/>
    </row>
    <row r="26" spans="1:14" ht="9.75" customHeight="1" x14ac:dyDescent="0.25">
      <c r="A26" s="23"/>
      <c r="B26" s="23"/>
      <c r="C26" s="23"/>
      <c r="D26" s="23"/>
      <c r="E26" s="23"/>
      <c r="F26" s="23"/>
      <c r="G26" s="23"/>
      <c r="H26" s="23"/>
      <c r="I26" s="23"/>
    </row>
    <row r="27" spans="1:14" ht="30" customHeight="1" x14ac:dyDescent="0.25">
      <c r="A27" s="23"/>
      <c r="B27" s="10" t="s">
        <v>61</v>
      </c>
      <c r="C27" s="60"/>
      <c r="D27" s="60"/>
      <c r="E27" s="60"/>
      <c r="F27" s="60"/>
      <c r="G27" s="60"/>
      <c r="H27" s="60"/>
      <c r="I27" s="60"/>
      <c r="J27" s="16"/>
    </row>
    <row r="28" spans="1:14" s="18" customFormat="1" ht="30" customHeight="1" x14ac:dyDescent="0.25">
      <c r="A28" s="67"/>
      <c r="B28" s="10" t="s">
        <v>18</v>
      </c>
      <c r="C28" s="69" t="s">
        <v>216</v>
      </c>
      <c r="D28" s="60"/>
      <c r="E28" s="60"/>
      <c r="F28" s="60"/>
      <c r="G28" s="60"/>
      <c r="H28" s="60"/>
      <c r="I28" s="60"/>
      <c r="J28" s="20"/>
      <c r="K28" s="17"/>
      <c r="L28" s="17"/>
      <c r="M28" s="17"/>
      <c r="N28" s="17"/>
    </row>
    <row r="29" spans="1:14" ht="45" customHeight="1" x14ac:dyDescent="0.25">
      <c r="A29" s="23"/>
      <c r="B29" s="23" t="s">
        <v>218</v>
      </c>
      <c r="C29" s="70"/>
      <c r="D29" s="23"/>
      <c r="E29" s="23"/>
      <c r="F29" s="23"/>
      <c r="G29" s="23"/>
      <c r="H29" s="23"/>
      <c r="I29" s="23"/>
    </row>
    <row r="30" spans="1:14" ht="23" customHeight="1" x14ac:dyDescent="0.25">
      <c r="A30" s="23"/>
      <c r="B30" s="97" t="s">
        <v>107</v>
      </c>
      <c r="C30" s="70"/>
      <c r="D30" s="23"/>
      <c r="E30" s="23"/>
      <c r="F30" s="23"/>
      <c r="G30" s="23"/>
      <c r="H30" s="23"/>
      <c r="I30" s="23"/>
    </row>
    <row r="31" spans="1:14" ht="23" customHeight="1" x14ac:dyDescent="0.25">
      <c r="A31" s="23"/>
      <c r="C31" s="70"/>
      <c r="D31" s="23"/>
      <c r="E31" s="23"/>
      <c r="F31" s="23"/>
      <c r="G31" s="23"/>
      <c r="H31" s="23"/>
      <c r="I31" s="23"/>
    </row>
    <row r="32" spans="1:14" ht="19" x14ac:dyDescent="0.25">
      <c r="A32" s="23"/>
      <c r="B32" s="23"/>
      <c r="C32" s="23"/>
      <c r="D32" s="23"/>
      <c r="E32" s="23"/>
      <c r="F32" s="23"/>
      <c r="G32" s="23"/>
      <c r="H32" s="23"/>
      <c r="I32" s="23"/>
    </row>
    <row r="33" spans="1:9" ht="19" x14ac:dyDescent="0.25">
      <c r="A33" s="23"/>
      <c r="B33" s="23"/>
      <c r="C33" s="23"/>
      <c r="D33" s="23"/>
      <c r="E33" s="23"/>
      <c r="F33" s="23"/>
      <c r="G33" s="23"/>
      <c r="H33" s="23"/>
      <c r="I33" s="23"/>
    </row>
    <row r="34" spans="1:9" ht="19" x14ac:dyDescent="0.25">
      <c r="A34" s="23"/>
      <c r="B34" s="23"/>
      <c r="C34" s="23"/>
      <c r="D34" s="23"/>
      <c r="E34" s="23"/>
      <c r="F34" s="23"/>
      <c r="G34" s="23"/>
      <c r="H34" s="23"/>
      <c r="I34" s="23"/>
    </row>
  </sheetData>
  <phoneticPr fontId="0" type="noConversion"/>
  <printOptions gridLines="1" gridLinesSet="0"/>
  <pageMargins left="0.7" right="0.7" top="0.75" bottom="0.75" header="0.5" footer="0.5"/>
  <pageSetup orientation="portrait" horizontalDpi="0" verticalDpi="0"/>
  <headerFooter>
    <oddHeader>&amp;A</oddHeader>
    <oddFooter>Page &amp;P</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4"/>
  <sheetViews>
    <sheetView workbookViewId="0">
      <selection activeCell="D1" sqref="D1"/>
    </sheetView>
  </sheetViews>
  <sheetFormatPr baseColWidth="10" defaultColWidth="11.42578125" defaultRowHeight="14" x14ac:dyDescent="0.2"/>
  <cols>
    <col min="1" max="1" width="2.140625" style="8" customWidth="1"/>
    <col min="2" max="2" width="33.28515625" style="8" customWidth="1"/>
    <col min="3" max="3" width="11.7109375" style="21" customWidth="1"/>
    <col min="4" max="4" width="6.42578125" style="8" customWidth="1"/>
    <col min="5" max="5" width="5.28515625" style="8" customWidth="1"/>
    <col min="6" max="6" width="8.7109375" style="8" customWidth="1"/>
    <col min="7" max="7" width="8.42578125" style="8" customWidth="1"/>
    <col min="8" max="8" width="8.140625" style="8" customWidth="1"/>
    <col min="9" max="9" width="8.5703125" style="8" customWidth="1"/>
    <col min="10" max="10" width="7.85546875" style="8" customWidth="1"/>
    <col min="11" max="11" width="3.7109375" style="8" customWidth="1"/>
    <col min="12" max="106" width="4.85546875" style="8" customWidth="1"/>
    <col min="107" max="16384" width="11.42578125" style="8"/>
  </cols>
  <sheetData>
    <row r="1" spans="1:11" ht="23" customHeight="1" x14ac:dyDescent="0.25">
      <c r="A1" s="23"/>
      <c r="B1" s="97" t="s">
        <v>5</v>
      </c>
      <c r="C1" s="71"/>
      <c r="D1" s="23"/>
      <c r="E1" s="23"/>
      <c r="F1" s="23"/>
      <c r="G1" s="23"/>
    </row>
    <row r="2" spans="1:11" ht="9.75" customHeight="1" x14ac:dyDescent="0.25">
      <c r="A2" s="23"/>
      <c r="B2" s="4"/>
      <c r="C2" s="71"/>
      <c r="D2" s="23"/>
      <c r="E2" s="23"/>
      <c r="F2" s="23"/>
      <c r="G2" s="23"/>
    </row>
    <row r="3" spans="1:11" s="5" customFormat="1" ht="35" customHeight="1" x14ac:dyDescent="0.25">
      <c r="A3" s="23"/>
      <c r="B3" s="23" t="s">
        <v>62</v>
      </c>
      <c r="C3" s="71"/>
      <c r="D3" s="23"/>
      <c r="E3" s="23"/>
      <c r="F3" s="23"/>
      <c r="G3" s="23"/>
    </row>
    <row r="4" spans="1:11" s="5" customFormat="1" ht="35" customHeight="1" x14ac:dyDescent="0.25">
      <c r="A4" s="23"/>
      <c r="B4" s="23" t="s">
        <v>163</v>
      </c>
      <c r="C4" s="71"/>
      <c r="D4" s="23"/>
      <c r="E4" s="23"/>
      <c r="F4" s="23"/>
      <c r="G4" s="23"/>
    </row>
    <row r="5" spans="1:11" s="5" customFormat="1" ht="35" customHeight="1" x14ac:dyDescent="0.25">
      <c r="A5" s="23"/>
      <c r="B5" s="23" t="s">
        <v>164</v>
      </c>
      <c r="C5" s="71"/>
      <c r="D5" s="23"/>
      <c r="E5" s="23"/>
      <c r="F5" s="23"/>
      <c r="G5" s="23"/>
    </row>
    <row r="6" spans="1:11" s="5" customFormat="1" ht="9.75" customHeight="1" x14ac:dyDescent="0.25">
      <c r="A6" s="23"/>
      <c r="B6" s="23"/>
      <c r="C6" s="71"/>
      <c r="D6" s="23"/>
      <c r="E6" s="23"/>
      <c r="F6" s="23"/>
      <c r="G6" s="23"/>
    </row>
    <row r="7" spans="1:11" s="5" customFormat="1" ht="23" customHeight="1" x14ac:dyDescent="0.25">
      <c r="A7" s="23"/>
      <c r="B7" s="23" t="s">
        <v>11</v>
      </c>
      <c r="C7" s="71"/>
      <c r="D7" s="23"/>
      <c r="E7" s="23"/>
      <c r="F7" s="23"/>
      <c r="G7" s="23"/>
    </row>
    <row r="8" spans="1:11" s="5" customFormat="1" ht="31" customHeight="1" x14ac:dyDescent="0.25">
      <c r="A8" s="23"/>
      <c r="B8" s="23" t="s">
        <v>165</v>
      </c>
      <c r="C8" s="71"/>
      <c r="D8" s="23"/>
      <c r="E8" s="23"/>
      <c r="F8" s="23"/>
      <c r="G8" s="23"/>
    </row>
    <row r="9" spans="1:11" s="5" customFormat="1" ht="31" customHeight="1" x14ac:dyDescent="0.25">
      <c r="A9" s="23"/>
      <c r="B9" s="23" t="s">
        <v>166</v>
      </c>
      <c r="C9" s="71"/>
      <c r="D9" s="23"/>
      <c r="E9" s="23"/>
      <c r="F9" s="23"/>
      <c r="G9" s="23"/>
    </row>
    <row r="10" spans="1:11" s="5" customFormat="1" ht="31" customHeight="1" x14ac:dyDescent="0.25">
      <c r="A10" s="23"/>
      <c r="B10" s="23" t="s">
        <v>12</v>
      </c>
      <c r="C10" s="71"/>
      <c r="D10" s="23"/>
      <c r="E10" s="23"/>
      <c r="F10" s="23"/>
      <c r="G10" s="23"/>
    </row>
    <row r="11" spans="1:11" s="5" customFormat="1" ht="9.75" customHeight="1" x14ac:dyDescent="0.25">
      <c r="A11" s="23"/>
      <c r="B11" s="23"/>
      <c r="C11" s="71"/>
      <c r="D11" s="23"/>
      <c r="E11" s="23"/>
      <c r="F11" s="23"/>
      <c r="G11" s="23"/>
    </row>
    <row r="12" spans="1:11" s="5" customFormat="1" ht="23" customHeight="1" x14ac:dyDescent="0.25">
      <c r="A12" s="23"/>
      <c r="B12" s="23" t="s">
        <v>55</v>
      </c>
      <c r="C12" s="71"/>
      <c r="D12" s="23"/>
      <c r="E12" s="23"/>
      <c r="F12" s="23"/>
      <c r="G12" s="23"/>
    </row>
    <row r="13" spans="1:11" s="5" customFormat="1" ht="23" customHeight="1" x14ac:dyDescent="0.25">
      <c r="A13" s="23"/>
      <c r="B13" s="23" t="s">
        <v>13</v>
      </c>
      <c r="C13" s="71"/>
      <c r="D13" s="23"/>
      <c r="E13" s="23"/>
      <c r="F13" s="23"/>
      <c r="G13" s="23"/>
    </row>
    <row r="14" spans="1:11" s="5" customFormat="1" ht="9.75" customHeight="1" x14ac:dyDescent="0.25">
      <c r="A14" s="23"/>
      <c r="B14" s="23"/>
      <c r="C14" s="71"/>
      <c r="D14" s="23"/>
      <c r="E14" s="23"/>
      <c r="F14" s="23"/>
      <c r="G14" s="23"/>
    </row>
    <row r="15" spans="1:11" s="5" customFormat="1" ht="31" customHeight="1" x14ac:dyDescent="0.25">
      <c r="A15" s="23"/>
      <c r="B15" s="23" t="s">
        <v>14</v>
      </c>
      <c r="C15" s="71"/>
      <c r="D15" s="23"/>
      <c r="E15" s="23"/>
      <c r="F15" s="23"/>
      <c r="G15" s="23"/>
      <c r="K15" s="4"/>
    </row>
    <row r="16" spans="1:11" s="5" customFormat="1" ht="31" customHeight="1" x14ac:dyDescent="0.25">
      <c r="A16" s="23"/>
      <c r="B16" s="23" t="s">
        <v>15</v>
      </c>
      <c r="C16" s="71"/>
      <c r="D16" s="23"/>
      <c r="E16" s="23"/>
      <c r="F16" s="23"/>
      <c r="G16" s="23"/>
    </row>
    <row r="17" spans="1:18" s="5" customFormat="1" ht="31" customHeight="1" x14ac:dyDescent="0.25">
      <c r="A17" s="23"/>
      <c r="B17" s="23" t="s">
        <v>16</v>
      </c>
      <c r="C17" s="71"/>
      <c r="D17" s="23"/>
      <c r="E17" s="23"/>
      <c r="F17" s="23"/>
      <c r="G17" s="23"/>
    </row>
    <row r="18" spans="1:18" s="5" customFormat="1" ht="31" customHeight="1" x14ac:dyDescent="0.25">
      <c r="A18" s="23"/>
      <c r="B18" s="23" t="s">
        <v>17</v>
      </c>
      <c r="C18" s="71"/>
      <c r="D18" s="23"/>
      <c r="E18" s="23"/>
      <c r="F18" s="23"/>
      <c r="G18" s="23"/>
    </row>
    <row r="19" spans="1:18" ht="19" x14ac:dyDescent="0.25">
      <c r="A19" s="23"/>
      <c r="B19" s="23"/>
      <c r="C19" s="71"/>
      <c r="D19" s="23"/>
      <c r="E19" s="23"/>
      <c r="F19" s="23"/>
      <c r="G19" s="23"/>
    </row>
    <row r="20" spans="1:18" ht="19" x14ac:dyDescent="0.25">
      <c r="A20" s="23"/>
      <c r="B20" s="23"/>
      <c r="C20" s="71"/>
      <c r="D20" s="23"/>
      <c r="E20" s="23"/>
      <c r="F20" s="23"/>
      <c r="G20" s="23"/>
    </row>
    <row r="21" spans="1:18" ht="19" x14ac:dyDescent="0.25">
      <c r="A21" s="23"/>
      <c r="B21" s="23"/>
      <c r="C21" s="71"/>
      <c r="D21" s="23"/>
      <c r="E21" s="23"/>
      <c r="F21" s="23"/>
      <c r="G21" s="23"/>
    </row>
    <row r="22" spans="1:18" ht="21" x14ac:dyDescent="0.25">
      <c r="A22" s="23"/>
      <c r="B22" s="146" t="s">
        <v>223</v>
      </c>
      <c r="C22" s="71"/>
      <c r="D22" s="23"/>
      <c r="E22" s="23"/>
      <c r="F22" s="23"/>
      <c r="G22" s="23"/>
    </row>
    <row r="23" spans="1:18" ht="19" x14ac:dyDescent="0.25">
      <c r="A23" s="23"/>
      <c r="B23" s="23"/>
      <c r="C23" s="71"/>
      <c r="D23" s="23"/>
      <c r="E23" s="23"/>
      <c r="F23" s="23"/>
      <c r="G23" s="23"/>
    </row>
    <row r="24" spans="1:18" ht="19" x14ac:dyDescent="0.25">
      <c r="A24" s="23"/>
      <c r="B24" s="23"/>
      <c r="C24" s="71"/>
      <c r="D24" s="23"/>
      <c r="E24" s="23"/>
      <c r="F24" s="23"/>
      <c r="G24" s="23"/>
    </row>
    <row r="25" spans="1:18" ht="19" x14ac:dyDescent="0.25">
      <c r="A25" s="23"/>
      <c r="B25" s="23"/>
      <c r="C25" s="71"/>
      <c r="D25" s="23"/>
      <c r="E25" s="23"/>
      <c r="F25" s="23"/>
      <c r="G25" s="23"/>
    </row>
    <row r="26" spans="1:18" ht="19" x14ac:dyDescent="0.25">
      <c r="A26" s="23"/>
      <c r="B26" s="23"/>
      <c r="C26" s="71"/>
      <c r="D26" s="23"/>
      <c r="E26" s="23"/>
      <c r="F26" s="23"/>
      <c r="G26" s="23"/>
    </row>
    <row r="27" spans="1:18" ht="95" customHeight="1" x14ac:dyDescent="0.25">
      <c r="A27" s="23"/>
      <c r="B27" s="23"/>
      <c r="C27" s="71"/>
      <c r="D27" s="23"/>
      <c r="E27" s="23"/>
      <c r="F27" s="23"/>
      <c r="G27" s="23"/>
      <c r="J27" s="155" t="s">
        <v>250</v>
      </c>
      <c r="K27" s="155"/>
      <c r="L27" s="155"/>
      <c r="M27" s="155"/>
      <c r="N27" s="155"/>
      <c r="O27" s="155"/>
      <c r="P27" s="155"/>
      <c r="Q27" s="155"/>
      <c r="R27" s="155"/>
    </row>
    <row r="28" spans="1:18" ht="19" x14ac:dyDescent="0.25">
      <c r="A28" s="23"/>
      <c r="B28" s="23"/>
      <c r="C28" s="71"/>
      <c r="D28" s="23"/>
      <c r="E28" s="23"/>
      <c r="F28" s="23"/>
      <c r="G28" s="23"/>
    </row>
    <row r="29" spans="1:18" ht="19" x14ac:dyDescent="0.25">
      <c r="A29" s="23"/>
      <c r="B29" s="23"/>
      <c r="C29" s="71"/>
      <c r="D29" s="23"/>
      <c r="E29" s="23"/>
      <c r="F29" s="23"/>
      <c r="G29" s="23"/>
    </row>
    <row r="69" spans="3:3" s="5" customFormat="1" ht="21" customHeight="1" x14ac:dyDescent="0.2">
      <c r="C69" s="22"/>
    </row>
    <row r="128" spans="2:8" ht="21" customHeight="1" x14ac:dyDescent="0.2">
      <c r="B128" s="5"/>
      <c r="C128" s="22"/>
      <c r="D128" s="5"/>
      <c r="E128" s="5"/>
      <c r="F128" s="5"/>
      <c r="G128" s="5"/>
      <c r="H128" s="5"/>
    </row>
    <row r="129" spans="2:8" s="5" customFormat="1" ht="16" x14ac:dyDescent="0.2">
      <c r="C129" s="22"/>
    </row>
    <row r="133" spans="2:8" s="5" customFormat="1" ht="16" x14ac:dyDescent="0.2">
      <c r="B133" s="8"/>
      <c r="C133" s="21"/>
      <c r="D133" s="8"/>
      <c r="E133" s="8"/>
      <c r="F133" s="8"/>
      <c r="G133" s="8"/>
      <c r="H133" s="8"/>
    </row>
    <row r="134" spans="2:8" s="5" customFormat="1" ht="16" x14ac:dyDescent="0.2">
      <c r="B134" s="8"/>
      <c r="C134" s="21"/>
      <c r="D134" s="8"/>
      <c r="E134" s="8"/>
      <c r="F134" s="8"/>
      <c r="G134" s="8"/>
      <c r="H134" s="8"/>
    </row>
  </sheetData>
  <mergeCells count="1">
    <mergeCell ref="J27:R27"/>
  </mergeCells>
  <phoneticPr fontId="0" type="noConversion"/>
  <printOptions gridLines="1" gridLinesSet="0"/>
  <pageMargins left="0.7" right="0.7" top="0.75" bottom="0.75" header="0.5" footer="0.5"/>
  <headerFooter>
    <oddHeader>&amp;A</oddHeader>
    <oddFooter>Page &amp;P</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workbookViewId="0">
      <selection activeCell="H1" sqref="H1"/>
    </sheetView>
  </sheetViews>
  <sheetFormatPr baseColWidth="10" defaultColWidth="11.42578125" defaultRowHeight="14" x14ac:dyDescent="0.2"/>
  <cols>
    <col min="1" max="1" width="3.5703125" style="8" customWidth="1"/>
    <col min="2" max="2" width="5.140625" style="8" customWidth="1"/>
    <col min="3" max="3" width="11.42578125" style="8" customWidth="1"/>
    <col min="4" max="4" width="10.140625" style="8" customWidth="1"/>
    <col min="5" max="12" width="11.42578125" style="8"/>
    <col min="13" max="13" width="13.28515625" style="8" customWidth="1"/>
    <col min="14" max="16384" width="11.42578125" style="8"/>
  </cols>
  <sheetData>
    <row r="1" spans="1:12" s="5" customFormat="1" ht="23" customHeight="1" x14ac:dyDescent="0.25">
      <c r="A1" s="23"/>
      <c r="B1" s="97" t="s">
        <v>35</v>
      </c>
      <c r="C1" s="98"/>
      <c r="D1" s="71"/>
      <c r="E1" s="23"/>
      <c r="F1" s="23"/>
      <c r="G1" s="23"/>
      <c r="H1" s="23"/>
      <c r="I1" s="23"/>
      <c r="J1" s="23"/>
      <c r="K1" s="23"/>
      <c r="L1" s="23"/>
    </row>
    <row r="2" spans="1:12" s="5" customFormat="1" ht="9.75" customHeight="1" x14ac:dyDescent="0.25">
      <c r="A2" s="23"/>
      <c r="B2" s="4"/>
      <c r="C2" s="23"/>
      <c r="D2" s="71"/>
      <c r="E2" s="23"/>
      <c r="F2" s="23"/>
      <c r="G2" s="23"/>
      <c r="H2" s="23"/>
      <c r="I2" s="23"/>
      <c r="J2" s="23"/>
      <c r="K2" s="23"/>
      <c r="L2" s="23"/>
    </row>
    <row r="3" spans="1:12" s="6" customFormat="1" ht="21.75" customHeight="1" x14ac:dyDescent="0.25">
      <c r="A3" s="4"/>
      <c r="B3" s="4" t="s">
        <v>167</v>
      </c>
      <c r="C3" s="4"/>
      <c r="D3" s="4"/>
      <c r="E3" s="4"/>
      <c r="F3" s="4"/>
      <c r="G3" s="4"/>
      <c r="H3" s="4"/>
      <c r="I3" s="4"/>
      <c r="J3" s="4"/>
      <c r="K3" s="4"/>
      <c r="L3" s="4"/>
    </row>
    <row r="4" spans="1:12" s="5" customFormat="1" ht="34" customHeight="1" x14ac:dyDescent="0.25">
      <c r="A4" s="23"/>
      <c r="B4" s="23"/>
      <c r="C4" s="23" t="s">
        <v>118</v>
      </c>
      <c r="D4" s="71"/>
      <c r="E4" s="23"/>
      <c r="F4" s="23"/>
      <c r="G4" s="23"/>
      <c r="H4" s="23"/>
      <c r="I4" s="23"/>
      <c r="J4" s="23"/>
      <c r="K4" s="23"/>
      <c r="L4" s="23"/>
    </row>
    <row r="5" spans="1:12" s="5" customFormat="1" ht="34" customHeight="1" x14ac:dyDescent="0.25">
      <c r="A5" s="23"/>
      <c r="B5" s="23"/>
      <c r="C5" s="24">
        <f ca="1">RAND()</f>
        <v>0.48946458495301459</v>
      </c>
      <c r="D5" s="25">
        <v>7</v>
      </c>
      <c r="E5" s="23"/>
      <c r="F5" s="23"/>
      <c r="G5" s="23"/>
      <c r="H5" s="23"/>
      <c r="I5" s="23"/>
      <c r="J5" s="23"/>
      <c r="K5" s="23"/>
      <c r="L5" s="23"/>
    </row>
    <row r="6" spans="1:12" s="5" customFormat="1" ht="34" customHeight="1" x14ac:dyDescent="0.25">
      <c r="A6" s="23"/>
      <c r="B6" s="23"/>
      <c r="C6" s="23" t="s">
        <v>25</v>
      </c>
      <c r="D6" s="71"/>
      <c r="E6" s="23"/>
      <c r="F6" s="23"/>
      <c r="G6" s="23"/>
      <c r="H6" s="23"/>
      <c r="I6" s="23"/>
      <c r="J6" s="23"/>
      <c r="K6" s="23"/>
      <c r="L6" s="23"/>
    </row>
    <row r="7" spans="1:12" s="5" customFormat="1" ht="34" customHeight="1" x14ac:dyDescent="0.25">
      <c r="A7" s="23"/>
      <c r="B7" s="23"/>
      <c r="C7" s="23" t="s">
        <v>26</v>
      </c>
      <c r="D7" s="71"/>
      <c r="E7" s="23"/>
      <c r="F7" s="23"/>
      <c r="G7" s="23"/>
      <c r="H7" s="23"/>
      <c r="I7" s="23"/>
      <c r="J7" s="23"/>
      <c r="K7" s="23"/>
      <c r="L7" s="23"/>
    </row>
    <row r="8" spans="1:12" s="5" customFormat="1" ht="34" customHeight="1" x14ac:dyDescent="0.25">
      <c r="A8" s="23"/>
      <c r="B8" s="23"/>
      <c r="C8" s="23" t="s">
        <v>168</v>
      </c>
      <c r="D8" s="71"/>
      <c r="E8" s="23"/>
      <c r="F8" s="23"/>
      <c r="G8" s="23"/>
      <c r="H8" s="23"/>
      <c r="I8" s="23"/>
      <c r="J8" s="23"/>
      <c r="K8" s="23"/>
      <c r="L8" s="23"/>
    </row>
    <row r="9" spans="1:12" s="5" customFormat="1" ht="9.75" customHeight="1" x14ac:dyDescent="0.25">
      <c r="A9" s="23"/>
      <c r="B9" s="23"/>
      <c r="C9" s="23"/>
      <c r="D9" s="71"/>
      <c r="E9" s="23"/>
      <c r="F9" s="23"/>
      <c r="G9" s="23"/>
      <c r="H9" s="23"/>
      <c r="I9" s="23"/>
      <c r="J9" s="23"/>
      <c r="K9" s="23"/>
      <c r="L9" s="23"/>
    </row>
    <row r="10" spans="1:12" s="5" customFormat="1" ht="31" customHeight="1" x14ac:dyDescent="0.25">
      <c r="A10" s="23"/>
      <c r="B10" s="23"/>
      <c r="C10" s="23" t="s">
        <v>169</v>
      </c>
      <c r="D10" s="71"/>
      <c r="E10" s="23"/>
      <c r="F10" s="23"/>
      <c r="G10" s="23"/>
      <c r="H10" s="23"/>
      <c r="I10" s="23"/>
      <c r="J10" s="23"/>
      <c r="K10" s="23"/>
      <c r="L10" s="23"/>
    </row>
    <row r="11" spans="1:12" s="5" customFormat="1" ht="31" customHeight="1" x14ac:dyDescent="0.25">
      <c r="A11" s="23"/>
      <c r="B11" s="23"/>
      <c r="C11" s="23" t="s">
        <v>170</v>
      </c>
      <c r="D11" s="71"/>
      <c r="E11" s="23"/>
      <c r="F11" s="23"/>
      <c r="G11" s="23"/>
      <c r="H11" s="23"/>
      <c r="I11" s="23"/>
      <c r="J11" s="23"/>
      <c r="K11" s="23"/>
      <c r="L11" s="23"/>
    </row>
    <row r="12" spans="1:12" s="5" customFormat="1" ht="31" customHeight="1" x14ac:dyDescent="0.25">
      <c r="A12" s="23"/>
      <c r="B12" s="23"/>
      <c r="C12" s="23" t="s">
        <v>171</v>
      </c>
      <c r="D12" s="71"/>
      <c r="E12" s="23"/>
      <c r="F12" s="23"/>
      <c r="G12" s="23"/>
      <c r="H12" s="23"/>
      <c r="I12" s="23"/>
      <c r="J12" s="23"/>
      <c r="K12" s="23"/>
      <c r="L12" s="23"/>
    </row>
    <row r="13" spans="1:12" s="5" customFormat="1" ht="31" customHeight="1" x14ac:dyDescent="0.25">
      <c r="A13" s="23"/>
      <c r="B13" s="23"/>
      <c r="C13" s="23" t="s">
        <v>172</v>
      </c>
      <c r="D13" s="71"/>
      <c r="E13" s="23"/>
      <c r="F13" s="23"/>
      <c r="G13" s="23"/>
      <c r="H13" s="23"/>
      <c r="I13" s="23"/>
      <c r="J13" s="23"/>
      <c r="K13" s="23"/>
      <c r="L13" s="23"/>
    </row>
    <row r="14" spans="1:12" s="5" customFormat="1" ht="31" customHeight="1" x14ac:dyDescent="0.25">
      <c r="A14" s="23"/>
      <c r="B14" s="23"/>
      <c r="C14" s="23" t="s">
        <v>173</v>
      </c>
      <c r="D14" s="71"/>
      <c r="E14" s="23"/>
      <c r="F14" s="23"/>
      <c r="G14" s="23"/>
      <c r="H14" s="23"/>
      <c r="I14" s="23"/>
      <c r="J14" s="23"/>
      <c r="K14" s="23"/>
      <c r="L14" s="23"/>
    </row>
    <row r="15" spans="1:12" s="5" customFormat="1" ht="31" customHeight="1" x14ac:dyDescent="0.25">
      <c r="A15" s="23"/>
      <c r="B15" s="23"/>
      <c r="C15" s="23" t="s">
        <v>174</v>
      </c>
      <c r="D15" s="71"/>
      <c r="E15" s="23"/>
      <c r="F15" s="23"/>
      <c r="G15" s="23"/>
      <c r="H15" s="23"/>
      <c r="I15" s="23"/>
      <c r="J15" s="23"/>
      <c r="K15" s="23"/>
      <c r="L15" s="23"/>
    </row>
    <row r="16" spans="1:12" s="5" customFormat="1" ht="31" customHeight="1" x14ac:dyDescent="0.25">
      <c r="A16" s="23"/>
      <c r="B16" s="23"/>
      <c r="C16" s="23" t="s">
        <v>175</v>
      </c>
      <c r="D16" s="71"/>
      <c r="E16" s="23"/>
      <c r="F16" s="23"/>
      <c r="G16" s="23"/>
      <c r="H16" s="23"/>
      <c r="I16" s="23"/>
      <c r="J16" s="23"/>
      <c r="K16" s="23"/>
      <c r="L16" s="23"/>
    </row>
    <row r="17" spans="1:12" s="5" customFormat="1" ht="31" customHeight="1" x14ac:dyDescent="0.25">
      <c r="A17" s="23"/>
      <c r="B17" s="23"/>
      <c r="C17" s="23" t="s">
        <v>176</v>
      </c>
      <c r="D17" s="71"/>
      <c r="E17" s="23"/>
      <c r="F17" s="23"/>
      <c r="G17" s="23"/>
      <c r="H17" s="23"/>
      <c r="I17" s="23"/>
      <c r="J17" s="23"/>
      <c r="K17" s="23"/>
      <c r="L17" s="23"/>
    </row>
    <row r="18" spans="1:12" s="5" customFormat="1" ht="9.75" customHeight="1" x14ac:dyDescent="0.25">
      <c r="A18" s="23"/>
      <c r="B18" s="23"/>
      <c r="C18" s="23"/>
      <c r="D18" s="71"/>
      <c r="E18" s="23"/>
      <c r="F18" s="23"/>
      <c r="G18" s="23"/>
      <c r="H18" s="23"/>
      <c r="I18" s="23"/>
      <c r="J18" s="23"/>
      <c r="K18" s="23"/>
      <c r="L18" s="23"/>
    </row>
    <row r="19" spans="1:12" s="5" customFormat="1" ht="23" customHeight="1" x14ac:dyDescent="0.25">
      <c r="A19" s="23"/>
      <c r="B19" s="4" t="s">
        <v>177</v>
      </c>
      <c r="C19" s="23"/>
      <c r="D19" s="71"/>
      <c r="E19" s="23"/>
      <c r="F19" s="23"/>
      <c r="G19" s="23"/>
      <c r="H19" s="23"/>
      <c r="I19" s="23"/>
      <c r="J19" s="23"/>
      <c r="K19" s="23"/>
      <c r="L19" s="23"/>
    </row>
    <row r="20" spans="1:12" s="5" customFormat="1" ht="33" customHeight="1" x14ac:dyDescent="0.25">
      <c r="A20" s="23"/>
      <c r="B20" s="23"/>
      <c r="C20" s="23" t="s">
        <v>34</v>
      </c>
      <c r="D20" s="71"/>
      <c r="E20" s="23"/>
      <c r="F20" s="23"/>
      <c r="G20" s="23"/>
      <c r="H20" s="23"/>
      <c r="I20" s="23"/>
      <c r="J20" s="23"/>
      <c r="K20" s="23"/>
      <c r="L20" s="23"/>
    </row>
    <row r="21" spans="1:12" s="5" customFormat="1" ht="33" customHeight="1" x14ac:dyDescent="0.25">
      <c r="A21" s="23"/>
      <c r="B21" s="23"/>
      <c r="C21" s="23" t="s">
        <v>178</v>
      </c>
      <c r="D21" s="71"/>
      <c r="E21" s="23"/>
      <c r="F21" s="23"/>
      <c r="G21" s="23"/>
      <c r="H21" s="23"/>
      <c r="I21" s="23"/>
      <c r="J21" s="23"/>
      <c r="K21" s="23"/>
      <c r="L21" s="23"/>
    </row>
    <row r="22" spans="1:12" s="5" customFormat="1" ht="33" customHeight="1" x14ac:dyDescent="0.25">
      <c r="A22" s="23"/>
      <c r="B22" s="23"/>
      <c r="C22" s="72" t="s">
        <v>219</v>
      </c>
      <c r="D22" s="71"/>
      <c r="E22" s="23"/>
      <c r="F22" s="23"/>
      <c r="G22" s="23"/>
      <c r="H22" s="23"/>
      <c r="I22" s="23"/>
      <c r="J22" s="23"/>
      <c r="K22" s="23"/>
      <c r="L22" s="23"/>
    </row>
    <row r="23" spans="1:12" s="5" customFormat="1" ht="33" customHeight="1" x14ac:dyDescent="0.25">
      <c r="A23" s="23"/>
      <c r="B23" s="23"/>
      <c r="C23" s="72" t="s">
        <v>179</v>
      </c>
      <c r="D23" s="71"/>
      <c r="E23" s="23"/>
      <c r="F23" s="23"/>
      <c r="G23" s="23"/>
      <c r="H23" s="23"/>
      <c r="I23" s="23"/>
      <c r="J23" s="23"/>
      <c r="K23" s="23"/>
      <c r="L23" s="23"/>
    </row>
    <row r="24" spans="1:12" s="5" customFormat="1" ht="33" customHeight="1" thickBot="1" x14ac:dyDescent="0.3">
      <c r="A24" s="23"/>
      <c r="B24" s="23"/>
      <c r="C24" s="9" t="s">
        <v>21</v>
      </c>
      <c r="D24" s="9" t="s">
        <v>20</v>
      </c>
      <c r="E24" s="9" t="s">
        <v>3</v>
      </c>
      <c r="F24" s="62" t="s">
        <v>22</v>
      </c>
      <c r="G24" s="4" t="s">
        <v>24</v>
      </c>
      <c r="H24" s="23"/>
      <c r="I24" s="23"/>
      <c r="J24" s="23"/>
      <c r="K24" s="23"/>
      <c r="L24" s="23"/>
    </row>
    <row r="25" spans="1:12" s="5" customFormat="1" ht="33" customHeight="1" thickBot="1" x14ac:dyDescent="0.3">
      <c r="A25" s="23"/>
      <c r="B25" s="23"/>
      <c r="C25" s="119">
        <v>3</v>
      </c>
      <c r="D25" s="133">
        <f ca="1">RAND()</f>
        <v>0.42349440120290316</v>
      </c>
      <c r="E25" s="136" t="s">
        <v>28</v>
      </c>
      <c r="F25" s="130">
        <f ca="1">IF($D25&lt; 0.5, 1.2, 0.8)</f>
        <v>1.2</v>
      </c>
      <c r="G25" s="120" t="str">
        <f ca="1">IF(D25&lt; 0.5, "HEADS", "TAILS")</f>
        <v>HEADS</v>
      </c>
      <c r="H25" s="121" t="str">
        <f ca="1">IF($D25&lt; 0.5, "-   population grows","-   population declines")</f>
        <v>-   population grows</v>
      </c>
      <c r="I25" s="122"/>
      <c r="J25" s="23"/>
      <c r="K25" s="23"/>
      <c r="L25" s="23"/>
    </row>
    <row r="26" spans="1:12" s="5" customFormat="1" ht="33" customHeight="1" x14ac:dyDescent="0.25">
      <c r="A26" s="23"/>
      <c r="B26" s="23"/>
      <c r="C26" s="23"/>
      <c r="D26" s="134">
        <f ca="1">RAND()</f>
        <v>0.62369068232915392</v>
      </c>
      <c r="E26" s="137" t="s">
        <v>29</v>
      </c>
      <c r="F26" s="131">
        <f ca="1">IF($D26&lt; 0.5, 1.2, 0.8)</f>
        <v>0.8</v>
      </c>
      <c r="G26" s="123" t="str">
        <f ca="1">IF(D26&lt; 0.5, "HEADS", "TAILS")</f>
        <v>TAILS</v>
      </c>
      <c r="H26" s="124" t="str">
        <f ca="1">IF($D26&lt; 0.5, "-   population grows","-   population declines")</f>
        <v>-   population declines</v>
      </c>
      <c r="I26" s="125"/>
      <c r="J26" s="23"/>
      <c r="K26" s="23"/>
      <c r="L26" s="23"/>
    </row>
    <row r="27" spans="1:12" s="5" customFormat="1" ht="33" customHeight="1" x14ac:dyDescent="0.25">
      <c r="A27" s="23"/>
      <c r="B27" s="23"/>
      <c r="C27" s="23"/>
      <c r="D27" s="134">
        <f ca="1">RAND()</f>
        <v>0.4695843695726607</v>
      </c>
      <c r="E27" s="137" t="s">
        <v>30</v>
      </c>
      <c r="F27" s="131">
        <f ca="1">IF($D27&lt; 0.5, 1.2, 0.8)</f>
        <v>1.2</v>
      </c>
      <c r="G27" s="123" t="str">
        <f ca="1">IF(D27&lt; 0.5, "HEADS", "TAILS")</f>
        <v>HEADS</v>
      </c>
      <c r="H27" s="124" t="str">
        <f ca="1">IF($D27&lt; 0.5, "-   population grows","-   population declines")</f>
        <v>-   population grows</v>
      </c>
      <c r="I27" s="126"/>
      <c r="J27" s="23"/>
      <c r="K27" s="23"/>
      <c r="L27" s="23"/>
    </row>
    <row r="28" spans="1:12" s="5" customFormat="1" ht="33" customHeight="1" x14ac:dyDescent="0.25">
      <c r="A28" s="23"/>
      <c r="B28" s="23"/>
      <c r="C28" s="23"/>
      <c r="D28" s="134">
        <f ca="1">RAND()</f>
        <v>0.53058820916233551</v>
      </c>
      <c r="E28" s="137" t="s">
        <v>31</v>
      </c>
      <c r="F28" s="131">
        <f ca="1">IF($D28&lt; 0.5, 1.2, 0.8)</f>
        <v>0.8</v>
      </c>
      <c r="G28" s="123" t="str">
        <f ca="1">IF(D28&lt; 0.5, "HEADS", "TAILS")</f>
        <v>TAILS</v>
      </c>
      <c r="H28" s="124" t="str">
        <f ca="1">IF($D28&lt; 0.5, "-   population grows","-   population declines")</f>
        <v>-   population declines</v>
      </c>
      <c r="I28" s="126"/>
      <c r="J28" s="23"/>
      <c r="K28" s="23"/>
      <c r="L28" s="23"/>
    </row>
    <row r="29" spans="1:12" s="5" customFormat="1" ht="33" customHeight="1" thickBot="1" x14ac:dyDescent="0.3">
      <c r="A29" s="23"/>
      <c r="B29" s="23"/>
      <c r="C29" s="23"/>
      <c r="D29" s="135">
        <f ca="1">RAND()</f>
        <v>0.31046333201323739</v>
      </c>
      <c r="E29" s="138" t="s">
        <v>32</v>
      </c>
      <c r="F29" s="132">
        <f ca="1">IF($D29&lt; 0.5, 1.2, 0.8)</f>
        <v>1.2</v>
      </c>
      <c r="G29" s="127" t="str">
        <f ca="1">IF(D29&lt; 0.5, "HEADS", "TAILS")</f>
        <v>HEADS</v>
      </c>
      <c r="H29" s="128" t="str">
        <f ca="1">IF($D29&lt; 0.5, "-   population grows","-   population declines")</f>
        <v>-   population grows</v>
      </c>
      <c r="I29" s="129"/>
      <c r="J29" s="23"/>
      <c r="K29" s="23"/>
      <c r="L29" s="23"/>
    </row>
    <row r="30" spans="1:12" s="5" customFormat="1" ht="9.75" customHeight="1" x14ac:dyDescent="0.25">
      <c r="A30" s="23"/>
      <c r="B30" s="23"/>
      <c r="C30" s="23"/>
      <c r="D30" s="71"/>
      <c r="E30" s="23"/>
      <c r="F30" s="23"/>
      <c r="G30" s="23"/>
      <c r="H30" s="23"/>
      <c r="I30" s="23"/>
      <c r="J30" s="23"/>
      <c r="K30" s="23"/>
      <c r="L30" s="23"/>
    </row>
    <row r="31" spans="1:12" s="5" customFormat="1" ht="23" customHeight="1" x14ac:dyDescent="0.25">
      <c r="A31" s="23"/>
      <c r="B31" s="4" t="s">
        <v>19</v>
      </c>
      <c r="C31" s="23"/>
      <c r="D31" s="71"/>
      <c r="E31" s="23"/>
      <c r="F31" s="23"/>
      <c r="G31" s="23"/>
      <c r="H31" s="23"/>
      <c r="I31" s="23"/>
      <c r="J31" s="23"/>
      <c r="K31" s="23"/>
      <c r="L31" s="23"/>
    </row>
    <row r="32" spans="1:12" s="5" customFormat="1" ht="27" customHeight="1" x14ac:dyDescent="0.25">
      <c r="A32" s="23"/>
      <c r="B32" s="23"/>
      <c r="C32" s="72" t="s">
        <v>180</v>
      </c>
      <c r="D32" s="71"/>
      <c r="E32" s="23"/>
      <c r="F32" s="23"/>
      <c r="G32" s="23"/>
      <c r="H32" s="23"/>
      <c r="I32" s="23"/>
      <c r="J32" s="23"/>
      <c r="K32" s="23"/>
      <c r="L32" s="23"/>
    </row>
    <row r="33" spans="1:13" s="5" customFormat="1" ht="27" customHeight="1" x14ac:dyDescent="0.25">
      <c r="A33" s="23"/>
      <c r="B33" s="23"/>
      <c r="C33" s="72" t="s">
        <v>6</v>
      </c>
      <c r="D33" s="71"/>
      <c r="E33" s="23"/>
      <c r="F33" s="23"/>
      <c r="G33" s="23"/>
      <c r="H33" s="23"/>
      <c r="I33" s="23"/>
      <c r="J33" s="23"/>
      <c r="K33" s="23"/>
      <c r="L33" s="23"/>
    </row>
    <row r="34" spans="1:13" s="5" customFormat="1" ht="27" customHeight="1" x14ac:dyDescent="0.25">
      <c r="A34" s="23"/>
      <c r="B34" s="23"/>
      <c r="C34" s="72" t="s">
        <v>8</v>
      </c>
      <c r="D34" s="71"/>
      <c r="E34" s="23"/>
      <c r="F34" s="23"/>
      <c r="G34" s="23"/>
      <c r="H34" s="23"/>
      <c r="I34" s="23"/>
      <c r="J34" s="23"/>
      <c r="K34" s="23"/>
      <c r="L34" s="23"/>
    </row>
    <row r="35" spans="1:13" s="5" customFormat="1" ht="9.75" customHeight="1" x14ac:dyDescent="0.25">
      <c r="A35" s="23"/>
      <c r="B35" s="23"/>
      <c r="C35" s="72"/>
      <c r="D35" s="71"/>
      <c r="E35" s="23"/>
      <c r="F35" s="23"/>
      <c r="G35" s="23"/>
      <c r="H35" s="23"/>
      <c r="I35" s="23"/>
      <c r="J35" s="23"/>
      <c r="K35" s="23"/>
      <c r="L35" s="23"/>
    </row>
    <row r="36" spans="1:13" s="5" customFormat="1" ht="23" customHeight="1" x14ac:dyDescent="0.25">
      <c r="A36" s="23"/>
      <c r="B36" s="23"/>
      <c r="C36" s="72" t="s">
        <v>220</v>
      </c>
      <c r="D36" s="71"/>
      <c r="E36" s="23"/>
      <c r="F36" s="23"/>
      <c r="G36" s="23"/>
      <c r="H36" s="23"/>
      <c r="I36" s="23"/>
      <c r="J36" s="23"/>
      <c r="K36" s="23"/>
      <c r="L36" s="23"/>
    </row>
    <row r="37" spans="1:13" s="5" customFormat="1" ht="9.75" customHeight="1" x14ac:dyDescent="0.25">
      <c r="A37" s="23"/>
      <c r="B37" s="23"/>
      <c r="C37" s="72"/>
      <c r="D37" s="71"/>
      <c r="E37" s="23"/>
      <c r="F37" s="23"/>
      <c r="G37" s="23"/>
      <c r="H37" s="23"/>
      <c r="I37" s="23"/>
      <c r="J37" s="23"/>
      <c r="K37" s="23"/>
      <c r="L37" s="23"/>
    </row>
    <row r="38" spans="1:13" s="5" customFormat="1" ht="29" customHeight="1" x14ac:dyDescent="0.25">
      <c r="A38" s="23"/>
      <c r="B38" s="23"/>
      <c r="C38" s="67"/>
      <c r="D38" s="73"/>
      <c r="E38" s="26" t="s">
        <v>0</v>
      </c>
      <c r="F38" s="27">
        <f ca="1">AVERAGE(F25:F29)</f>
        <v>1.04</v>
      </c>
      <c r="G38" s="74" t="s">
        <v>181</v>
      </c>
      <c r="H38" s="75"/>
      <c r="I38" s="75"/>
      <c r="J38" s="75"/>
      <c r="K38" s="75"/>
      <c r="L38" s="75"/>
      <c r="M38" s="28"/>
    </row>
    <row r="39" spans="1:13" s="5" customFormat="1" ht="29" customHeight="1" x14ac:dyDescent="0.25">
      <c r="A39" s="23"/>
      <c r="B39" s="23"/>
      <c r="C39" s="67"/>
      <c r="D39" s="73"/>
      <c r="E39" s="26" t="s">
        <v>1</v>
      </c>
      <c r="F39" s="27">
        <f ca="1">GEOMEAN(F25:F29)</f>
        <v>1.0203396005006327</v>
      </c>
      <c r="G39" s="76" t="s">
        <v>23</v>
      </c>
      <c r="H39" s="77"/>
      <c r="I39" s="77"/>
      <c r="J39" s="77"/>
      <c r="K39" s="77"/>
      <c r="L39" s="77"/>
      <c r="M39" s="29"/>
    </row>
    <row r="40" spans="1:13" s="5" customFormat="1" ht="9.75" customHeight="1" x14ac:dyDescent="0.25">
      <c r="A40" s="23"/>
      <c r="B40" s="23"/>
      <c r="C40" s="72"/>
      <c r="D40" s="71"/>
      <c r="E40" s="23"/>
      <c r="F40" s="23"/>
      <c r="G40" s="23"/>
      <c r="H40" s="23"/>
      <c r="I40" s="23"/>
      <c r="J40" s="23"/>
      <c r="K40" s="23"/>
      <c r="L40" s="23"/>
    </row>
    <row r="41" spans="1:13" s="5" customFormat="1" ht="29" customHeight="1" x14ac:dyDescent="0.25">
      <c r="A41" s="23"/>
      <c r="B41" s="78" t="s">
        <v>56</v>
      </c>
      <c r="C41" s="79"/>
      <c r="D41" s="80"/>
      <c r="E41" s="79"/>
      <c r="F41" s="79"/>
      <c r="G41" s="79"/>
      <c r="H41" s="79"/>
      <c r="I41" s="79"/>
      <c r="J41" s="79"/>
      <c r="K41" s="23"/>
      <c r="L41" s="23"/>
    </row>
    <row r="42" spans="1:13" s="5" customFormat="1" ht="29" customHeight="1" x14ac:dyDescent="0.25">
      <c r="A42" s="23"/>
      <c r="B42" s="81" t="s">
        <v>18</v>
      </c>
      <c r="C42" s="82" t="s">
        <v>182</v>
      </c>
      <c r="D42" s="80"/>
      <c r="E42" s="79"/>
      <c r="F42" s="79"/>
      <c r="G42" s="79"/>
      <c r="H42" s="79"/>
      <c r="I42" s="79"/>
      <c r="J42" s="79"/>
      <c r="K42" s="23"/>
      <c r="L42" s="23"/>
    </row>
    <row r="43" spans="1:13" s="5" customFormat="1" ht="29" customHeight="1" x14ac:dyDescent="0.25">
      <c r="A43" s="23"/>
      <c r="B43" s="81" t="s">
        <v>27</v>
      </c>
      <c r="C43" s="82" t="s">
        <v>221</v>
      </c>
      <c r="D43" s="80"/>
      <c r="E43" s="79"/>
      <c r="F43" s="79"/>
      <c r="G43" s="79"/>
      <c r="H43" s="79"/>
      <c r="I43" s="79"/>
      <c r="J43" s="79"/>
      <c r="K43" s="23"/>
      <c r="L43" s="23"/>
    </row>
    <row r="44" spans="1:13" s="5" customFormat="1" ht="21.75" customHeight="1" x14ac:dyDescent="0.25">
      <c r="A44" s="23"/>
      <c r="B44" s="23"/>
      <c r="C44" s="23"/>
      <c r="D44" s="71"/>
      <c r="E44" s="23"/>
      <c r="F44" s="23"/>
      <c r="G44" s="23"/>
      <c r="H44" s="23"/>
      <c r="I44" s="23"/>
      <c r="J44" s="23"/>
      <c r="K44" s="23"/>
      <c r="L44" s="23"/>
    </row>
    <row r="45" spans="1:13" ht="21" x14ac:dyDescent="0.25">
      <c r="A45" s="23"/>
      <c r="B45" s="97" t="s">
        <v>108</v>
      </c>
      <c r="C45" s="23"/>
      <c r="D45" s="23"/>
      <c r="E45" s="23"/>
      <c r="F45" s="23"/>
      <c r="G45" s="23"/>
      <c r="H45" s="23"/>
      <c r="I45" s="23"/>
      <c r="J45" s="23"/>
      <c r="K45" s="23"/>
      <c r="L45" s="23"/>
    </row>
    <row r="46" spans="1:13" ht="19" x14ac:dyDescent="0.25">
      <c r="A46" s="23"/>
      <c r="B46" s="23"/>
      <c r="C46" s="23"/>
      <c r="D46" s="23"/>
      <c r="E46" s="23"/>
      <c r="F46" s="23"/>
      <c r="G46" s="23"/>
      <c r="H46" s="23"/>
      <c r="I46" s="23"/>
      <c r="J46" s="23"/>
      <c r="K46" s="23"/>
      <c r="L46" s="23"/>
    </row>
    <row r="47" spans="1:13" ht="19" x14ac:dyDescent="0.25">
      <c r="A47" s="23"/>
      <c r="B47" s="23"/>
      <c r="C47" s="23"/>
      <c r="D47" s="23"/>
      <c r="E47" s="23"/>
      <c r="F47" s="23"/>
      <c r="G47" s="23"/>
      <c r="H47" s="23"/>
      <c r="I47" s="23"/>
      <c r="J47" s="23"/>
      <c r="K47" s="23"/>
      <c r="L47" s="23"/>
    </row>
    <row r="48" spans="1:13" ht="19" x14ac:dyDescent="0.25">
      <c r="A48" s="23"/>
      <c r="B48" s="23"/>
      <c r="C48" s="23"/>
      <c r="D48" s="23"/>
      <c r="E48" s="23"/>
      <c r="F48" s="23"/>
      <c r="G48" s="23"/>
      <c r="H48" s="23"/>
      <c r="I48" s="23"/>
      <c r="J48" s="23"/>
      <c r="K48" s="23"/>
      <c r="L48" s="23"/>
    </row>
    <row r="49" spans="1:12" ht="19" x14ac:dyDescent="0.25">
      <c r="A49" s="23"/>
      <c r="B49" s="23"/>
      <c r="C49" s="23"/>
      <c r="D49" s="23"/>
      <c r="E49" s="23"/>
      <c r="F49" s="23"/>
      <c r="G49" s="23"/>
      <c r="H49" s="23"/>
      <c r="I49" s="23"/>
      <c r="J49" s="23"/>
      <c r="K49" s="23"/>
      <c r="L49" s="23"/>
    </row>
    <row r="50" spans="1:12" ht="19" x14ac:dyDescent="0.25">
      <c r="A50" s="23"/>
      <c r="B50" s="23"/>
      <c r="C50" s="23"/>
      <c r="D50" s="23"/>
      <c r="E50" s="23"/>
      <c r="F50" s="23"/>
      <c r="G50" s="23"/>
      <c r="H50" s="23"/>
      <c r="I50" s="23"/>
      <c r="J50" s="23"/>
      <c r="K50" s="23"/>
      <c r="L50" s="23"/>
    </row>
    <row r="51" spans="1:12" ht="19" x14ac:dyDescent="0.25">
      <c r="A51" s="23"/>
      <c r="B51" s="23"/>
      <c r="C51" s="23"/>
      <c r="D51" s="23"/>
      <c r="E51" s="23"/>
      <c r="F51" s="23"/>
      <c r="G51" s="23"/>
      <c r="H51" s="23"/>
      <c r="I51" s="23"/>
      <c r="J51" s="23"/>
      <c r="K51" s="23"/>
      <c r="L51" s="23"/>
    </row>
  </sheetData>
  <phoneticPr fontId="0" type="noConversion"/>
  <printOptions gridLines="1" gridLinesSet="0"/>
  <pageMargins left="0.7" right="0.7" top="0.75" bottom="0.75" header="0.5" footer="0.5"/>
  <headerFooter>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66"/>
  <sheetViews>
    <sheetView workbookViewId="0">
      <selection activeCell="G1" sqref="G1"/>
    </sheetView>
  </sheetViews>
  <sheetFormatPr baseColWidth="10" defaultColWidth="11.42578125" defaultRowHeight="14" x14ac:dyDescent="0.2"/>
  <cols>
    <col min="1" max="1" width="6.28515625" style="8" customWidth="1"/>
    <col min="2" max="3" width="11.42578125" style="8" customWidth="1"/>
    <col min="4" max="4" width="12.42578125" style="8" customWidth="1"/>
    <col min="5" max="5" width="12.5703125" style="8" customWidth="1"/>
    <col min="6" max="16384" width="11.42578125" style="8"/>
  </cols>
  <sheetData>
    <row r="1" spans="1:62" s="23" customFormat="1" ht="21" x14ac:dyDescent="0.25">
      <c r="A1" s="97" t="s">
        <v>50</v>
      </c>
      <c r="C1" s="71"/>
    </row>
    <row r="2" spans="1:62" s="23" customFormat="1" ht="19" x14ac:dyDescent="0.25">
      <c r="A2" s="4"/>
      <c r="C2" s="71"/>
    </row>
    <row r="3" spans="1:62" s="23" customFormat="1" ht="19" hidden="1" x14ac:dyDescent="0.25">
      <c r="B3" s="23" t="s">
        <v>7</v>
      </c>
      <c r="C3" s="71"/>
    </row>
    <row r="4" spans="1:62" s="23" customFormat="1" ht="25" customHeight="1" x14ac:dyDescent="0.25">
      <c r="A4" s="4" t="s">
        <v>53</v>
      </c>
      <c r="C4" s="71"/>
    </row>
    <row r="5" spans="1:62" s="23" customFormat="1" ht="25" customHeight="1" x14ac:dyDescent="0.25">
      <c r="B5" s="23" t="s">
        <v>183</v>
      </c>
      <c r="C5" s="71"/>
    </row>
    <row r="6" spans="1:62" s="23" customFormat="1" ht="25" customHeight="1" x14ac:dyDescent="0.25">
      <c r="B6" s="23" t="s">
        <v>10</v>
      </c>
      <c r="C6" s="71"/>
    </row>
    <row r="7" spans="1:62" s="23" customFormat="1" ht="25" customHeight="1" x14ac:dyDescent="0.25">
      <c r="B7" s="23" t="s">
        <v>184</v>
      </c>
      <c r="C7" s="71"/>
    </row>
    <row r="8" spans="1:62" s="23" customFormat="1" ht="25" customHeight="1" x14ac:dyDescent="0.25">
      <c r="B8" s="23" t="s">
        <v>185</v>
      </c>
      <c r="C8" s="71"/>
    </row>
    <row r="9" spans="1:62" s="23" customFormat="1" ht="25" customHeight="1" x14ac:dyDescent="0.25">
      <c r="B9" s="23" t="s">
        <v>9</v>
      </c>
      <c r="C9" s="83"/>
      <c r="D9" s="4"/>
      <c r="E9" s="4"/>
      <c r="F9" s="4"/>
    </row>
    <row r="10" spans="1:62" s="23" customFormat="1" ht="19" x14ac:dyDescent="0.25">
      <c r="C10" s="83"/>
      <c r="D10" s="4"/>
      <c r="E10" s="4"/>
      <c r="F10" s="4"/>
    </row>
    <row r="11" spans="1:62" s="23" customFormat="1" ht="19" x14ac:dyDescent="0.25">
      <c r="A11" s="4" t="s">
        <v>59</v>
      </c>
      <c r="C11" s="83"/>
      <c r="D11" s="4"/>
      <c r="E11" s="4"/>
      <c r="F11" s="4"/>
    </row>
    <row r="12" spans="1:62" s="4" customFormat="1" ht="27" customHeight="1" x14ac:dyDescent="0.25">
      <c r="B12" s="23" t="s">
        <v>54</v>
      </c>
      <c r="C12" s="83"/>
    </row>
    <row r="13" spans="1:62" s="23" customFormat="1" ht="27" customHeight="1" x14ac:dyDescent="0.25">
      <c r="B13" s="23" t="s">
        <v>222</v>
      </c>
      <c r="C13" s="83"/>
      <c r="D13" s="4"/>
      <c r="E13" s="4"/>
      <c r="F13" s="4"/>
    </row>
    <row r="14" spans="1:62" s="23" customFormat="1" ht="27" customHeight="1" x14ac:dyDescent="0.25">
      <c r="B14" s="23" t="s">
        <v>148</v>
      </c>
      <c r="C14" s="83"/>
      <c r="D14" s="4"/>
      <c r="E14" s="4"/>
      <c r="F14" s="4"/>
    </row>
    <row r="15" spans="1:62" s="23" customFormat="1" ht="19" x14ac:dyDescent="0.25">
      <c r="C15" s="71"/>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row>
    <row r="16" spans="1:62" s="23" customFormat="1" ht="20" thickBot="1" x14ac:dyDescent="0.3">
      <c r="C16" s="71"/>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row>
    <row r="17" spans="1:113" s="23" customFormat="1" ht="33" customHeight="1" thickBot="1" x14ac:dyDescent="0.3">
      <c r="C17" s="13" t="s">
        <v>2</v>
      </c>
      <c r="D17" s="139">
        <v>20</v>
      </c>
      <c r="F17" s="84"/>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36"/>
      <c r="AX17" s="36"/>
      <c r="AY17" s="36"/>
      <c r="AZ17" s="36"/>
      <c r="BA17" s="36"/>
      <c r="BB17" s="36"/>
      <c r="BC17" s="36"/>
      <c r="BD17" s="36"/>
      <c r="BE17" s="36"/>
      <c r="BF17" s="36"/>
      <c r="BG17" s="36"/>
      <c r="BH17" s="36"/>
      <c r="BI17" s="36"/>
      <c r="BJ17" s="36"/>
    </row>
    <row r="18" spans="1:113" s="23" customFormat="1" ht="25" customHeight="1" thickBot="1" x14ac:dyDescent="0.3">
      <c r="C18" s="4"/>
      <c r="D18" s="140"/>
      <c r="F18" s="84"/>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36"/>
      <c r="AX18" s="36"/>
      <c r="AY18" s="36"/>
      <c r="AZ18" s="36"/>
      <c r="BA18" s="36"/>
      <c r="BB18" s="36"/>
      <c r="BC18" s="36"/>
      <c r="BD18" s="36"/>
      <c r="BE18" s="36"/>
      <c r="BF18" s="36"/>
      <c r="BG18" s="36"/>
      <c r="BH18" s="36"/>
      <c r="BI18" s="36"/>
      <c r="BJ18" s="3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c r="DB18" s="86"/>
      <c r="DC18" s="86"/>
      <c r="DD18" s="86"/>
      <c r="DE18" s="86"/>
      <c r="DF18" s="86"/>
      <c r="DG18" s="86"/>
      <c r="DH18" s="86"/>
    </row>
    <row r="19" spans="1:113" s="23" customFormat="1" ht="30" customHeight="1" thickBot="1" x14ac:dyDescent="0.3">
      <c r="C19" s="13" t="s">
        <v>186</v>
      </c>
      <c r="D19" s="141">
        <v>1</v>
      </c>
      <c r="E19" s="33"/>
      <c r="F19" s="84"/>
      <c r="G19" s="85">
        <f t="shared" ref="G19:BR19" ca="1" si="0">RAND()</f>
        <v>0.43097211557643078</v>
      </c>
      <c r="H19" s="85">
        <f t="shared" ca="1" si="0"/>
        <v>0.759493636008025</v>
      </c>
      <c r="I19" s="85">
        <f t="shared" ca="1" si="0"/>
        <v>0.58483929091780662</v>
      </c>
      <c r="J19" s="85">
        <f t="shared" ca="1" si="0"/>
        <v>0.10332452094327116</v>
      </c>
      <c r="K19" s="85">
        <f t="shared" ca="1" si="0"/>
        <v>0.64275682597851291</v>
      </c>
      <c r="L19" s="85">
        <f t="shared" ca="1" si="0"/>
        <v>0.51375594150789461</v>
      </c>
      <c r="M19" s="85">
        <f t="shared" ca="1" si="0"/>
        <v>0.81241049738838245</v>
      </c>
      <c r="N19" s="85">
        <f t="shared" ca="1" si="0"/>
        <v>0.25871545360526849</v>
      </c>
      <c r="O19" s="85">
        <f t="shared" ca="1" si="0"/>
        <v>0.79548123455710884</v>
      </c>
      <c r="P19" s="85">
        <f t="shared" ca="1" si="0"/>
        <v>0.16009356899502347</v>
      </c>
      <c r="Q19" s="85">
        <f t="shared" ca="1" si="0"/>
        <v>2.3865371164156435E-2</v>
      </c>
      <c r="R19" s="85">
        <f t="shared" ca="1" si="0"/>
        <v>0.11668993097786806</v>
      </c>
      <c r="S19" s="85">
        <f t="shared" ca="1" si="0"/>
        <v>0.66352797908252636</v>
      </c>
      <c r="T19" s="85">
        <f t="shared" ca="1" si="0"/>
        <v>0.1926669535706963</v>
      </c>
      <c r="U19" s="85">
        <f t="shared" ca="1" si="0"/>
        <v>0.52130144652340571</v>
      </c>
      <c r="V19" s="85">
        <f t="shared" ca="1" si="0"/>
        <v>0.60632388986667918</v>
      </c>
      <c r="W19" s="85">
        <f t="shared" ca="1" si="0"/>
        <v>0.47500185225630509</v>
      </c>
      <c r="X19" s="85">
        <f t="shared" ca="1" si="0"/>
        <v>0.14860485004394308</v>
      </c>
      <c r="Y19" s="85">
        <f t="shared" ca="1" si="0"/>
        <v>0.72154045886841267</v>
      </c>
      <c r="Z19" s="85">
        <f t="shared" ca="1" si="0"/>
        <v>0.54391889914128788</v>
      </c>
      <c r="AA19" s="85">
        <f t="shared" ca="1" si="0"/>
        <v>0.82848156112347182</v>
      </c>
      <c r="AB19" s="85">
        <f t="shared" ca="1" si="0"/>
        <v>0.86891072616339005</v>
      </c>
      <c r="AC19" s="85">
        <f t="shared" ca="1" si="0"/>
        <v>0.23176054681274938</v>
      </c>
      <c r="AD19" s="85">
        <f t="shared" ca="1" si="0"/>
        <v>0.50455046456589503</v>
      </c>
      <c r="AE19" s="85">
        <f t="shared" ca="1" si="0"/>
        <v>0.31932188501783643</v>
      </c>
      <c r="AF19" s="85">
        <f t="shared" ca="1" si="0"/>
        <v>0.99733233223222328</v>
      </c>
      <c r="AG19" s="85">
        <f t="shared" ca="1" si="0"/>
        <v>0.25786492609122957</v>
      </c>
      <c r="AH19" s="85">
        <f t="shared" ca="1" si="0"/>
        <v>0.20822276823648023</v>
      </c>
      <c r="AI19" s="85">
        <f t="shared" ca="1" si="0"/>
        <v>0.94110936216571528</v>
      </c>
      <c r="AJ19" s="85">
        <f t="shared" ca="1" si="0"/>
        <v>7.1804452569562471E-2</v>
      </c>
      <c r="AK19" s="85">
        <f t="shared" ca="1" si="0"/>
        <v>0.57704449448716799</v>
      </c>
      <c r="AL19" s="85">
        <f t="shared" ca="1" si="0"/>
        <v>0.28575249223234112</v>
      </c>
      <c r="AM19" s="85">
        <f t="shared" ca="1" si="0"/>
        <v>0.51192651648143783</v>
      </c>
      <c r="AN19" s="85">
        <f t="shared" ca="1" si="0"/>
        <v>0.50181185415352481</v>
      </c>
      <c r="AO19" s="85">
        <f t="shared" ca="1" si="0"/>
        <v>0.44922290593266323</v>
      </c>
      <c r="AP19" s="85">
        <f t="shared" ca="1" si="0"/>
        <v>0.87103931210747709</v>
      </c>
      <c r="AQ19" s="85">
        <f t="shared" ca="1" si="0"/>
        <v>0.98838691749572583</v>
      </c>
      <c r="AR19" s="85">
        <f t="shared" ca="1" si="0"/>
        <v>0.8993652992672182</v>
      </c>
      <c r="AS19" s="85">
        <f t="shared" ca="1" si="0"/>
        <v>1.0647869640857399E-2</v>
      </c>
      <c r="AT19" s="85">
        <f t="shared" ca="1" si="0"/>
        <v>1.4834053634095179E-2</v>
      </c>
      <c r="AU19" s="85">
        <f t="shared" ca="1" si="0"/>
        <v>0.77523002890902026</v>
      </c>
      <c r="AV19" s="85">
        <f t="shared" ca="1" si="0"/>
        <v>0.36781440122801068</v>
      </c>
      <c r="AW19" s="36">
        <f t="shared" ca="1" si="0"/>
        <v>0.44401671225886863</v>
      </c>
      <c r="AX19" s="36">
        <f t="shared" ca="1" si="0"/>
        <v>0.29194115591991721</v>
      </c>
      <c r="AY19" s="36">
        <f t="shared" ca="1" si="0"/>
        <v>0.38028815166147278</v>
      </c>
      <c r="AZ19" s="36">
        <f t="shared" ca="1" si="0"/>
        <v>0.48360148542042392</v>
      </c>
      <c r="BA19" s="36">
        <f t="shared" ca="1" si="0"/>
        <v>2.0248553576183492E-2</v>
      </c>
      <c r="BB19" s="36">
        <f t="shared" ca="1" si="0"/>
        <v>0.66664850623073357</v>
      </c>
      <c r="BC19" s="36">
        <f t="shared" ca="1" si="0"/>
        <v>0.14362274665560815</v>
      </c>
      <c r="BD19" s="36">
        <f t="shared" ca="1" si="0"/>
        <v>0.60411710750193204</v>
      </c>
      <c r="BE19" s="36">
        <f t="shared" ca="1" si="0"/>
        <v>0.15149084984313788</v>
      </c>
      <c r="BF19" s="36">
        <f t="shared" ca="1" si="0"/>
        <v>0.72091893915514105</v>
      </c>
      <c r="BG19" s="36">
        <f t="shared" ca="1" si="0"/>
        <v>0.11623065468676186</v>
      </c>
      <c r="BH19" s="36">
        <f t="shared" ca="1" si="0"/>
        <v>0.88120125257240711</v>
      </c>
      <c r="BI19" s="36">
        <f t="shared" ca="1" si="0"/>
        <v>0.83014954967742982</v>
      </c>
      <c r="BJ19" s="36">
        <f t="shared" ca="1" si="0"/>
        <v>0.32857679877714796</v>
      </c>
      <c r="BK19" s="36">
        <f t="shared" ca="1" si="0"/>
        <v>0.82452662753819228</v>
      </c>
      <c r="BL19" s="36">
        <f t="shared" ca="1" si="0"/>
        <v>0.43649974759130084</v>
      </c>
      <c r="BM19" s="36">
        <f t="shared" ca="1" si="0"/>
        <v>0.53640661087945662</v>
      </c>
      <c r="BN19" s="36">
        <f t="shared" ca="1" si="0"/>
        <v>0.86533752229406991</v>
      </c>
      <c r="BO19" s="36">
        <f t="shared" ca="1" si="0"/>
        <v>0.74080498819449725</v>
      </c>
      <c r="BP19" s="36">
        <f t="shared" ca="1" si="0"/>
        <v>0.35605407404102118</v>
      </c>
      <c r="BQ19" s="36">
        <f t="shared" ca="1" si="0"/>
        <v>0.81308459364193086</v>
      </c>
      <c r="BR19" s="36">
        <f t="shared" ca="1" si="0"/>
        <v>0.84130175347903258</v>
      </c>
      <c r="BS19" s="36">
        <f t="shared" ref="BS19:DC19" ca="1" si="1">RAND()</f>
        <v>0.78395101554785118</v>
      </c>
      <c r="BT19" s="36">
        <f t="shared" ca="1" si="1"/>
        <v>0.69987176441702492</v>
      </c>
      <c r="BU19" s="36">
        <f t="shared" ca="1" si="1"/>
        <v>0.88200423139668749</v>
      </c>
      <c r="BV19" s="36">
        <f t="shared" ca="1" si="1"/>
        <v>0.44980694104924224</v>
      </c>
      <c r="BW19" s="36">
        <f t="shared" ca="1" si="1"/>
        <v>0.64294612965140086</v>
      </c>
      <c r="BX19" s="36">
        <f t="shared" ca="1" si="1"/>
        <v>0.33547884722858645</v>
      </c>
      <c r="BY19" s="36">
        <f t="shared" ca="1" si="1"/>
        <v>1.0998844067140912E-2</v>
      </c>
      <c r="BZ19" s="36">
        <f t="shared" ca="1" si="1"/>
        <v>0.81827654568117481</v>
      </c>
      <c r="CA19" s="36">
        <f t="shared" ca="1" si="1"/>
        <v>0.98565844704765881</v>
      </c>
      <c r="CB19" s="36">
        <f t="shared" ca="1" si="1"/>
        <v>0.52135487268172298</v>
      </c>
      <c r="CC19" s="36">
        <f t="shared" ca="1" si="1"/>
        <v>0.4281327238807866</v>
      </c>
      <c r="CD19" s="36">
        <f t="shared" ca="1" si="1"/>
        <v>0.13055923744706344</v>
      </c>
      <c r="CE19" s="36">
        <f t="shared" ca="1" si="1"/>
        <v>0.604283177475612</v>
      </c>
      <c r="CF19" s="36">
        <f t="shared" ca="1" si="1"/>
        <v>0.98957769585019506</v>
      </c>
      <c r="CG19" s="36">
        <f t="shared" ca="1" si="1"/>
        <v>0.55421775294829367</v>
      </c>
      <c r="CH19" s="36">
        <f t="shared" ca="1" si="1"/>
        <v>0.85841442036928217</v>
      </c>
      <c r="CI19" s="36">
        <f t="shared" ca="1" si="1"/>
        <v>0.92046420585263755</v>
      </c>
      <c r="CJ19" s="36">
        <f t="shared" ca="1" si="1"/>
        <v>0.89942200747735335</v>
      </c>
      <c r="CK19" s="36">
        <f t="shared" ca="1" si="1"/>
        <v>0.99361783729654463</v>
      </c>
      <c r="CL19" s="36">
        <f t="shared" ca="1" si="1"/>
        <v>0.26145696461235146</v>
      </c>
      <c r="CM19" s="36">
        <f t="shared" ca="1" si="1"/>
        <v>0.43429267861458476</v>
      </c>
      <c r="CN19" s="36">
        <f t="shared" ca="1" si="1"/>
        <v>0.48071245159766518</v>
      </c>
      <c r="CO19" s="36">
        <f t="shared" ca="1" si="1"/>
        <v>0.57439071098068462</v>
      </c>
      <c r="CP19" s="36">
        <f t="shared" ca="1" si="1"/>
        <v>0.31446092007208359</v>
      </c>
      <c r="CQ19" s="36">
        <f t="shared" ca="1" si="1"/>
        <v>0.8848150667933844</v>
      </c>
      <c r="CR19" s="36">
        <f t="shared" ca="1" si="1"/>
        <v>0.16409248389968167</v>
      </c>
      <c r="CS19" s="36">
        <f t="shared" ca="1" si="1"/>
        <v>9.8496560828614799E-2</v>
      </c>
      <c r="CT19" s="36">
        <f t="shared" ca="1" si="1"/>
        <v>0.90249383365560332</v>
      </c>
      <c r="CU19" s="36">
        <f t="shared" ca="1" si="1"/>
        <v>0.55018768183390876</v>
      </c>
      <c r="CV19" s="36">
        <f t="shared" ca="1" si="1"/>
        <v>0.61048567687288779</v>
      </c>
      <c r="CW19" s="36">
        <f t="shared" ca="1" si="1"/>
        <v>0.7605510692410471</v>
      </c>
      <c r="CX19" s="36">
        <f t="shared" ca="1" si="1"/>
        <v>0.67383215252898876</v>
      </c>
      <c r="CY19" s="36">
        <f t="shared" ca="1" si="1"/>
        <v>1.0942208846951074E-2</v>
      </c>
      <c r="CZ19" s="36">
        <f t="shared" ca="1" si="1"/>
        <v>0.72807109518386826</v>
      </c>
      <c r="DA19" s="36">
        <f t="shared" ca="1" si="1"/>
        <v>0.11637267450802458</v>
      </c>
      <c r="DB19" s="36">
        <f t="shared" ca="1" si="1"/>
        <v>0.91844076853303103</v>
      </c>
      <c r="DC19" s="36">
        <f t="shared" ca="1" si="1"/>
        <v>0.47941021200448208</v>
      </c>
      <c r="DD19" s="36"/>
      <c r="DE19" s="36"/>
      <c r="DF19" s="36"/>
      <c r="DG19" s="36"/>
      <c r="DH19" s="36"/>
      <c r="DI19" s="36"/>
    </row>
    <row r="20" spans="1:113" s="23" customFormat="1" ht="25" customHeight="1" thickBot="1" x14ac:dyDescent="0.3">
      <c r="C20" s="13"/>
      <c r="D20" s="142"/>
      <c r="E20" s="33"/>
      <c r="F20" s="84"/>
      <c r="G20" s="85">
        <f t="shared" ref="G20:BR20" ca="1" si="2">IF(G19&lt;0.5,1,-1)</f>
        <v>1</v>
      </c>
      <c r="H20" s="85">
        <f t="shared" ca="1" si="2"/>
        <v>-1</v>
      </c>
      <c r="I20" s="85">
        <f t="shared" ca="1" si="2"/>
        <v>-1</v>
      </c>
      <c r="J20" s="85">
        <f t="shared" ca="1" si="2"/>
        <v>1</v>
      </c>
      <c r="K20" s="85">
        <f t="shared" ca="1" si="2"/>
        <v>-1</v>
      </c>
      <c r="L20" s="85">
        <f t="shared" ca="1" si="2"/>
        <v>-1</v>
      </c>
      <c r="M20" s="85">
        <f t="shared" ca="1" si="2"/>
        <v>-1</v>
      </c>
      <c r="N20" s="85">
        <f t="shared" ca="1" si="2"/>
        <v>1</v>
      </c>
      <c r="O20" s="85">
        <f t="shared" ca="1" si="2"/>
        <v>-1</v>
      </c>
      <c r="P20" s="85">
        <f t="shared" ca="1" si="2"/>
        <v>1</v>
      </c>
      <c r="Q20" s="85">
        <f t="shared" ca="1" si="2"/>
        <v>1</v>
      </c>
      <c r="R20" s="85">
        <f t="shared" ca="1" si="2"/>
        <v>1</v>
      </c>
      <c r="S20" s="85">
        <f t="shared" ca="1" si="2"/>
        <v>-1</v>
      </c>
      <c r="T20" s="85">
        <f t="shared" ca="1" si="2"/>
        <v>1</v>
      </c>
      <c r="U20" s="85">
        <f t="shared" ca="1" si="2"/>
        <v>-1</v>
      </c>
      <c r="V20" s="85">
        <f t="shared" ca="1" si="2"/>
        <v>-1</v>
      </c>
      <c r="W20" s="85">
        <f t="shared" ca="1" si="2"/>
        <v>1</v>
      </c>
      <c r="X20" s="85">
        <f t="shared" ca="1" si="2"/>
        <v>1</v>
      </c>
      <c r="Y20" s="85">
        <f t="shared" ca="1" si="2"/>
        <v>-1</v>
      </c>
      <c r="Z20" s="85">
        <f t="shared" ca="1" si="2"/>
        <v>-1</v>
      </c>
      <c r="AA20" s="85">
        <f t="shared" ca="1" si="2"/>
        <v>-1</v>
      </c>
      <c r="AB20" s="85">
        <f t="shared" ca="1" si="2"/>
        <v>-1</v>
      </c>
      <c r="AC20" s="85">
        <f t="shared" ca="1" si="2"/>
        <v>1</v>
      </c>
      <c r="AD20" s="85">
        <f t="shared" ca="1" si="2"/>
        <v>-1</v>
      </c>
      <c r="AE20" s="85">
        <f t="shared" ca="1" si="2"/>
        <v>1</v>
      </c>
      <c r="AF20" s="85">
        <f t="shared" ca="1" si="2"/>
        <v>-1</v>
      </c>
      <c r="AG20" s="85">
        <f t="shared" ca="1" si="2"/>
        <v>1</v>
      </c>
      <c r="AH20" s="85">
        <f t="shared" ca="1" si="2"/>
        <v>1</v>
      </c>
      <c r="AI20" s="85">
        <f t="shared" ca="1" si="2"/>
        <v>-1</v>
      </c>
      <c r="AJ20" s="85">
        <f t="shared" ca="1" si="2"/>
        <v>1</v>
      </c>
      <c r="AK20" s="85">
        <f t="shared" ca="1" si="2"/>
        <v>-1</v>
      </c>
      <c r="AL20" s="85">
        <f t="shared" ca="1" si="2"/>
        <v>1</v>
      </c>
      <c r="AM20" s="85">
        <f t="shared" ca="1" si="2"/>
        <v>-1</v>
      </c>
      <c r="AN20" s="85">
        <f t="shared" ca="1" si="2"/>
        <v>-1</v>
      </c>
      <c r="AO20" s="85">
        <f t="shared" ca="1" si="2"/>
        <v>1</v>
      </c>
      <c r="AP20" s="85">
        <f t="shared" ca="1" si="2"/>
        <v>-1</v>
      </c>
      <c r="AQ20" s="85">
        <f t="shared" ca="1" si="2"/>
        <v>-1</v>
      </c>
      <c r="AR20" s="85">
        <f t="shared" ca="1" si="2"/>
        <v>-1</v>
      </c>
      <c r="AS20" s="85">
        <f t="shared" ca="1" si="2"/>
        <v>1</v>
      </c>
      <c r="AT20" s="85">
        <f t="shared" ca="1" si="2"/>
        <v>1</v>
      </c>
      <c r="AU20" s="85">
        <f t="shared" ca="1" si="2"/>
        <v>-1</v>
      </c>
      <c r="AV20" s="85">
        <f t="shared" ca="1" si="2"/>
        <v>1</v>
      </c>
      <c r="AW20" s="36">
        <f t="shared" ca="1" si="2"/>
        <v>1</v>
      </c>
      <c r="AX20" s="36">
        <f t="shared" ca="1" si="2"/>
        <v>1</v>
      </c>
      <c r="AY20" s="36">
        <f t="shared" ca="1" si="2"/>
        <v>1</v>
      </c>
      <c r="AZ20" s="36">
        <f t="shared" ca="1" si="2"/>
        <v>1</v>
      </c>
      <c r="BA20" s="36">
        <f t="shared" ca="1" si="2"/>
        <v>1</v>
      </c>
      <c r="BB20" s="36">
        <f t="shared" ca="1" si="2"/>
        <v>-1</v>
      </c>
      <c r="BC20" s="36">
        <f t="shared" ca="1" si="2"/>
        <v>1</v>
      </c>
      <c r="BD20" s="36">
        <f t="shared" ca="1" si="2"/>
        <v>-1</v>
      </c>
      <c r="BE20" s="36">
        <f t="shared" ca="1" si="2"/>
        <v>1</v>
      </c>
      <c r="BF20" s="36">
        <f t="shared" ca="1" si="2"/>
        <v>-1</v>
      </c>
      <c r="BG20" s="36">
        <f t="shared" ca="1" si="2"/>
        <v>1</v>
      </c>
      <c r="BH20" s="36">
        <f t="shared" ca="1" si="2"/>
        <v>-1</v>
      </c>
      <c r="BI20" s="36">
        <f t="shared" ca="1" si="2"/>
        <v>-1</v>
      </c>
      <c r="BJ20" s="36">
        <f t="shared" ca="1" si="2"/>
        <v>1</v>
      </c>
      <c r="BK20" s="36">
        <f t="shared" ca="1" si="2"/>
        <v>-1</v>
      </c>
      <c r="BL20" s="36">
        <f t="shared" ca="1" si="2"/>
        <v>1</v>
      </c>
      <c r="BM20" s="36">
        <f t="shared" ca="1" si="2"/>
        <v>-1</v>
      </c>
      <c r="BN20" s="36">
        <f t="shared" ca="1" si="2"/>
        <v>-1</v>
      </c>
      <c r="BO20" s="36">
        <f t="shared" ca="1" si="2"/>
        <v>-1</v>
      </c>
      <c r="BP20" s="36">
        <f t="shared" ca="1" si="2"/>
        <v>1</v>
      </c>
      <c r="BQ20" s="36">
        <f t="shared" ca="1" si="2"/>
        <v>-1</v>
      </c>
      <c r="BR20" s="36">
        <f t="shared" ca="1" si="2"/>
        <v>-1</v>
      </c>
      <c r="BS20" s="36">
        <f t="shared" ref="BS20:DC20" ca="1" si="3">IF(BS19&lt;0.5,1,-1)</f>
        <v>-1</v>
      </c>
      <c r="BT20" s="36">
        <f t="shared" ca="1" si="3"/>
        <v>-1</v>
      </c>
      <c r="BU20" s="36">
        <f t="shared" ca="1" si="3"/>
        <v>-1</v>
      </c>
      <c r="BV20" s="36">
        <f t="shared" ca="1" si="3"/>
        <v>1</v>
      </c>
      <c r="BW20" s="36">
        <f t="shared" ca="1" si="3"/>
        <v>-1</v>
      </c>
      <c r="BX20" s="36">
        <f t="shared" ca="1" si="3"/>
        <v>1</v>
      </c>
      <c r="BY20" s="36">
        <f t="shared" ca="1" si="3"/>
        <v>1</v>
      </c>
      <c r="BZ20" s="36">
        <f t="shared" ca="1" si="3"/>
        <v>-1</v>
      </c>
      <c r="CA20" s="36">
        <f t="shared" ca="1" si="3"/>
        <v>-1</v>
      </c>
      <c r="CB20" s="36">
        <f t="shared" ca="1" si="3"/>
        <v>-1</v>
      </c>
      <c r="CC20" s="36">
        <f t="shared" ca="1" si="3"/>
        <v>1</v>
      </c>
      <c r="CD20" s="36">
        <f t="shared" ca="1" si="3"/>
        <v>1</v>
      </c>
      <c r="CE20" s="36">
        <f t="shared" ca="1" si="3"/>
        <v>-1</v>
      </c>
      <c r="CF20" s="36">
        <f t="shared" ca="1" si="3"/>
        <v>-1</v>
      </c>
      <c r="CG20" s="36">
        <f t="shared" ca="1" si="3"/>
        <v>-1</v>
      </c>
      <c r="CH20" s="36">
        <f t="shared" ca="1" si="3"/>
        <v>-1</v>
      </c>
      <c r="CI20" s="36">
        <f t="shared" ca="1" si="3"/>
        <v>-1</v>
      </c>
      <c r="CJ20" s="36">
        <f t="shared" ca="1" si="3"/>
        <v>-1</v>
      </c>
      <c r="CK20" s="36">
        <f t="shared" ca="1" si="3"/>
        <v>-1</v>
      </c>
      <c r="CL20" s="36">
        <f t="shared" ca="1" si="3"/>
        <v>1</v>
      </c>
      <c r="CM20" s="36">
        <f t="shared" ca="1" si="3"/>
        <v>1</v>
      </c>
      <c r="CN20" s="36">
        <f t="shared" ca="1" si="3"/>
        <v>1</v>
      </c>
      <c r="CO20" s="36">
        <f t="shared" ca="1" si="3"/>
        <v>-1</v>
      </c>
      <c r="CP20" s="36">
        <f t="shared" ca="1" si="3"/>
        <v>1</v>
      </c>
      <c r="CQ20" s="36">
        <f t="shared" ca="1" si="3"/>
        <v>-1</v>
      </c>
      <c r="CR20" s="36">
        <f t="shared" ca="1" si="3"/>
        <v>1</v>
      </c>
      <c r="CS20" s="36">
        <f t="shared" ca="1" si="3"/>
        <v>1</v>
      </c>
      <c r="CT20" s="36">
        <f t="shared" ca="1" si="3"/>
        <v>-1</v>
      </c>
      <c r="CU20" s="36">
        <f t="shared" ca="1" si="3"/>
        <v>-1</v>
      </c>
      <c r="CV20" s="36">
        <f t="shared" ca="1" si="3"/>
        <v>-1</v>
      </c>
      <c r="CW20" s="36">
        <f t="shared" ca="1" si="3"/>
        <v>-1</v>
      </c>
      <c r="CX20" s="36">
        <f t="shared" ca="1" si="3"/>
        <v>-1</v>
      </c>
      <c r="CY20" s="36">
        <f t="shared" ca="1" si="3"/>
        <v>1</v>
      </c>
      <c r="CZ20" s="36">
        <f t="shared" ca="1" si="3"/>
        <v>-1</v>
      </c>
      <c r="DA20" s="36">
        <f t="shared" ca="1" si="3"/>
        <v>1</v>
      </c>
      <c r="DB20" s="36">
        <f t="shared" ca="1" si="3"/>
        <v>-1</v>
      </c>
      <c r="DC20" s="36">
        <f t="shared" ca="1" si="3"/>
        <v>1</v>
      </c>
      <c r="DD20" s="36"/>
      <c r="DE20" s="36"/>
      <c r="DF20" s="36"/>
      <c r="DG20" s="36"/>
      <c r="DH20" s="36"/>
      <c r="DI20" s="36"/>
    </row>
    <row r="21" spans="1:113" s="23" customFormat="1" ht="29" customHeight="1" thickBot="1" x14ac:dyDescent="0.3">
      <c r="C21" s="13" t="s">
        <v>187</v>
      </c>
      <c r="D21" s="143">
        <f ca="1">AVERAGE(G22:DB22)</f>
        <v>0.97199999999999975</v>
      </c>
      <c r="E21" s="33"/>
      <c r="F21" s="84"/>
      <c r="G21" s="85">
        <f t="shared" ref="G21:AL21" ca="1" si="4">G20*$D25</f>
        <v>0.2</v>
      </c>
      <c r="H21" s="85">
        <f t="shared" ca="1" si="4"/>
        <v>-0.2</v>
      </c>
      <c r="I21" s="85">
        <f t="shared" ca="1" si="4"/>
        <v>-0.2</v>
      </c>
      <c r="J21" s="85">
        <f t="shared" ca="1" si="4"/>
        <v>0.2</v>
      </c>
      <c r="K21" s="85">
        <f t="shared" ca="1" si="4"/>
        <v>-0.2</v>
      </c>
      <c r="L21" s="85">
        <f t="shared" ca="1" si="4"/>
        <v>-0.2</v>
      </c>
      <c r="M21" s="85">
        <f t="shared" ca="1" si="4"/>
        <v>-0.2</v>
      </c>
      <c r="N21" s="85">
        <f t="shared" ca="1" si="4"/>
        <v>0.2</v>
      </c>
      <c r="O21" s="85">
        <f t="shared" ca="1" si="4"/>
        <v>-0.2</v>
      </c>
      <c r="P21" s="85">
        <f t="shared" ca="1" si="4"/>
        <v>0.2</v>
      </c>
      <c r="Q21" s="85">
        <f t="shared" ca="1" si="4"/>
        <v>0.2</v>
      </c>
      <c r="R21" s="85">
        <f t="shared" ca="1" si="4"/>
        <v>0.2</v>
      </c>
      <c r="S21" s="85">
        <f t="shared" ca="1" si="4"/>
        <v>-0.2</v>
      </c>
      <c r="T21" s="85">
        <f t="shared" ca="1" si="4"/>
        <v>0.2</v>
      </c>
      <c r="U21" s="85">
        <f t="shared" ca="1" si="4"/>
        <v>-0.2</v>
      </c>
      <c r="V21" s="85">
        <f t="shared" ca="1" si="4"/>
        <v>-0.2</v>
      </c>
      <c r="W21" s="85">
        <f t="shared" ca="1" si="4"/>
        <v>0.2</v>
      </c>
      <c r="X21" s="85">
        <f t="shared" ca="1" si="4"/>
        <v>0.2</v>
      </c>
      <c r="Y21" s="85">
        <f t="shared" ca="1" si="4"/>
        <v>-0.2</v>
      </c>
      <c r="Z21" s="85">
        <f t="shared" ca="1" si="4"/>
        <v>-0.2</v>
      </c>
      <c r="AA21" s="85">
        <f t="shared" ca="1" si="4"/>
        <v>-0.2</v>
      </c>
      <c r="AB21" s="85">
        <f t="shared" ca="1" si="4"/>
        <v>-0.2</v>
      </c>
      <c r="AC21" s="85">
        <f t="shared" ca="1" si="4"/>
        <v>0.2</v>
      </c>
      <c r="AD21" s="85">
        <f t="shared" ca="1" si="4"/>
        <v>-0.2</v>
      </c>
      <c r="AE21" s="85">
        <f t="shared" ca="1" si="4"/>
        <v>0.2</v>
      </c>
      <c r="AF21" s="85">
        <f t="shared" ca="1" si="4"/>
        <v>-0.2</v>
      </c>
      <c r="AG21" s="85">
        <f t="shared" ca="1" si="4"/>
        <v>0.2</v>
      </c>
      <c r="AH21" s="85">
        <f t="shared" ca="1" si="4"/>
        <v>0.2</v>
      </c>
      <c r="AI21" s="85">
        <f t="shared" ca="1" si="4"/>
        <v>-0.2</v>
      </c>
      <c r="AJ21" s="85">
        <f t="shared" ca="1" si="4"/>
        <v>0.2</v>
      </c>
      <c r="AK21" s="85">
        <f t="shared" ca="1" si="4"/>
        <v>-0.2</v>
      </c>
      <c r="AL21" s="85">
        <f t="shared" ca="1" si="4"/>
        <v>0.2</v>
      </c>
      <c r="AM21" s="85">
        <f t="shared" ref="AM21:BR21" ca="1" si="5">AM20*$D25</f>
        <v>-0.2</v>
      </c>
      <c r="AN21" s="85">
        <f t="shared" ca="1" si="5"/>
        <v>-0.2</v>
      </c>
      <c r="AO21" s="85">
        <f t="shared" ca="1" si="5"/>
        <v>0.2</v>
      </c>
      <c r="AP21" s="85">
        <f t="shared" ca="1" si="5"/>
        <v>-0.2</v>
      </c>
      <c r="AQ21" s="85">
        <f t="shared" ca="1" si="5"/>
        <v>-0.2</v>
      </c>
      <c r="AR21" s="85">
        <f t="shared" ca="1" si="5"/>
        <v>-0.2</v>
      </c>
      <c r="AS21" s="85">
        <f t="shared" ca="1" si="5"/>
        <v>0.2</v>
      </c>
      <c r="AT21" s="85">
        <f t="shared" ca="1" si="5"/>
        <v>0.2</v>
      </c>
      <c r="AU21" s="85">
        <f t="shared" ca="1" si="5"/>
        <v>-0.2</v>
      </c>
      <c r="AV21" s="85">
        <f t="shared" ca="1" si="5"/>
        <v>0.2</v>
      </c>
      <c r="AW21" s="36">
        <f t="shared" ca="1" si="5"/>
        <v>0.2</v>
      </c>
      <c r="AX21" s="36">
        <f t="shared" ca="1" si="5"/>
        <v>0.2</v>
      </c>
      <c r="AY21" s="36">
        <f t="shared" ca="1" si="5"/>
        <v>0.2</v>
      </c>
      <c r="AZ21" s="36">
        <f t="shared" ca="1" si="5"/>
        <v>0.2</v>
      </c>
      <c r="BA21" s="36">
        <f t="shared" ca="1" si="5"/>
        <v>0.2</v>
      </c>
      <c r="BB21" s="36">
        <f t="shared" ca="1" si="5"/>
        <v>-0.2</v>
      </c>
      <c r="BC21" s="36">
        <f t="shared" ca="1" si="5"/>
        <v>0.2</v>
      </c>
      <c r="BD21" s="36">
        <f t="shared" ca="1" si="5"/>
        <v>-0.2</v>
      </c>
      <c r="BE21" s="36">
        <f t="shared" ca="1" si="5"/>
        <v>0.2</v>
      </c>
      <c r="BF21" s="36">
        <f t="shared" ca="1" si="5"/>
        <v>-0.2</v>
      </c>
      <c r="BG21" s="36">
        <f t="shared" ca="1" si="5"/>
        <v>0.2</v>
      </c>
      <c r="BH21" s="36">
        <f t="shared" ca="1" si="5"/>
        <v>-0.2</v>
      </c>
      <c r="BI21" s="36">
        <f t="shared" ca="1" si="5"/>
        <v>-0.2</v>
      </c>
      <c r="BJ21" s="36">
        <f t="shared" ca="1" si="5"/>
        <v>0.2</v>
      </c>
      <c r="BK21" s="36">
        <f t="shared" ca="1" si="5"/>
        <v>-0.2</v>
      </c>
      <c r="BL21" s="36">
        <f t="shared" ca="1" si="5"/>
        <v>0.2</v>
      </c>
      <c r="BM21" s="36">
        <f t="shared" ca="1" si="5"/>
        <v>-0.2</v>
      </c>
      <c r="BN21" s="36">
        <f t="shared" ca="1" si="5"/>
        <v>-0.2</v>
      </c>
      <c r="BO21" s="36">
        <f t="shared" ca="1" si="5"/>
        <v>-0.2</v>
      </c>
      <c r="BP21" s="36">
        <f t="shared" ca="1" si="5"/>
        <v>0.2</v>
      </c>
      <c r="BQ21" s="36">
        <f t="shared" ca="1" si="5"/>
        <v>-0.2</v>
      </c>
      <c r="BR21" s="36">
        <f t="shared" ca="1" si="5"/>
        <v>-0.2</v>
      </c>
      <c r="BS21" s="36">
        <f t="shared" ref="BS21:CX21" ca="1" si="6">BS20*$D25</f>
        <v>-0.2</v>
      </c>
      <c r="BT21" s="36">
        <f t="shared" ca="1" si="6"/>
        <v>-0.2</v>
      </c>
      <c r="BU21" s="36">
        <f t="shared" ca="1" si="6"/>
        <v>-0.2</v>
      </c>
      <c r="BV21" s="36">
        <f t="shared" ca="1" si="6"/>
        <v>0.2</v>
      </c>
      <c r="BW21" s="36">
        <f t="shared" ca="1" si="6"/>
        <v>-0.2</v>
      </c>
      <c r="BX21" s="36">
        <f t="shared" ca="1" si="6"/>
        <v>0.2</v>
      </c>
      <c r="BY21" s="36">
        <f t="shared" ca="1" si="6"/>
        <v>0.2</v>
      </c>
      <c r="BZ21" s="36">
        <f t="shared" ca="1" si="6"/>
        <v>-0.2</v>
      </c>
      <c r="CA21" s="36">
        <f t="shared" ca="1" si="6"/>
        <v>-0.2</v>
      </c>
      <c r="CB21" s="36">
        <f t="shared" ca="1" si="6"/>
        <v>-0.2</v>
      </c>
      <c r="CC21" s="36">
        <f t="shared" ca="1" si="6"/>
        <v>0.2</v>
      </c>
      <c r="CD21" s="36">
        <f t="shared" ca="1" si="6"/>
        <v>0.2</v>
      </c>
      <c r="CE21" s="36">
        <f t="shared" ca="1" si="6"/>
        <v>-0.2</v>
      </c>
      <c r="CF21" s="36">
        <f t="shared" ca="1" si="6"/>
        <v>-0.2</v>
      </c>
      <c r="CG21" s="36">
        <f t="shared" ca="1" si="6"/>
        <v>-0.2</v>
      </c>
      <c r="CH21" s="36">
        <f t="shared" ca="1" si="6"/>
        <v>-0.2</v>
      </c>
      <c r="CI21" s="36">
        <f t="shared" ca="1" si="6"/>
        <v>-0.2</v>
      </c>
      <c r="CJ21" s="36">
        <f t="shared" ca="1" si="6"/>
        <v>-0.2</v>
      </c>
      <c r="CK21" s="36">
        <f t="shared" ca="1" si="6"/>
        <v>-0.2</v>
      </c>
      <c r="CL21" s="36">
        <f t="shared" ca="1" si="6"/>
        <v>0.2</v>
      </c>
      <c r="CM21" s="36">
        <f t="shared" ca="1" si="6"/>
        <v>0.2</v>
      </c>
      <c r="CN21" s="36">
        <f t="shared" ca="1" si="6"/>
        <v>0.2</v>
      </c>
      <c r="CO21" s="36">
        <f t="shared" ca="1" si="6"/>
        <v>-0.2</v>
      </c>
      <c r="CP21" s="36">
        <f t="shared" ca="1" si="6"/>
        <v>0.2</v>
      </c>
      <c r="CQ21" s="36">
        <f t="shared" ca="1" si="6"/>
        <v>-0.2</v>
      </c>
      <c r="CR21" s="36">
        <f t="shared" ca="1" si="6"/>
        <v>0.2</v>
      </c>
      <c r="CS21" s="36">
        <f t="shared" ca="1" si="6"/>
        <v>0.2</v>
      </c>
      <c r="CT21" s="36">
        <f t="shared" ca="1" si="6"/>
        <v>-0.2</v>
      </c>
      <c r="CU21" s="36">
        <f t="shared" ca="1" si="6"/>
        <v>-0.2</v>
      </c>
      <c r="CV21" s="36">
        <f t="shared" ca="1" si="6"/>
        <v>-0.2</v>
      </c>
      <c r="CW21" s="36">
        <f t="shared" ca="1" si="6"/>
        <v>-0.2</v>
      </c>
      <c r="CX21" s="36">
        <f t="shared" ca="1" si="6"/>
        <v>-0.2</v>
      </c>
      <c r="CY21" s="36">
        <f t="shared" ref="CY21:DC21" ca="1" si="7">CY20*$D25</f>
        <v>0.2</v>
      </c>
      <c r="CZ21" s="36">
        <f t="shared" ca="1" si="7"/>
        <v>-0.2</v>
      </c>
      <c r="DA21" s="36">
        <f t="shared" ca="1" si="7"/>
        <v>0.2</v>
      </c>
      <c r="DB21" s="36">
        <f t="shared" ca="1" si="7"/>
        <v>-0.2</v>
      </c>
      <c r="DC21" s="36">
        <f t="shared" ca="1" si="7"/>
        <v>0.2</v>
      </c>
      <c r="DD21" s="36"/>
      <c r="DE21" s="36"/>
      <c r="DF21" s="36"/>
      <c r="DG21" s="36"/>
      <c r="DH21" s="36"/>
      <c r="DI21" s="36"/>
    </row>
    <row r="22" spans="1:113" s="23" customFormat="1" ht="25" customHeight="1" thickBot="1" x14ac:dyDescent="0.3">
      <c r="C22" s="4"/>
      <c r="D22" s="140"/>
      <c r="E22" s="87"/>
      <c r="F22" s="84"/>
      <c r="G22" s="85">
        <f t="shared" ref="G22:BR22" ca="1" si="8">$D19+G21</f>
        <v>1.2</v>
      </c>
      <c r="H22" s="85">
        <f t="shared" ca="1" si="8"/>
        <v>0.8</v>
      </c>
      <c r="I22" s="85">
        <f t="shared" ca="1" si="8"/>
        <v>0.8</v>
      </c>
      <c r="J22" s="85">
        <f t="shared" ca="1" si="8"/>
        <v>1.2</v>
      </c>
      <c r="K22" s="85">
        <f t="shared" ca="1" si="8"/>
        <v>0.8</v>
      </c>
      <c r="L22" s="85">
        <f t="shared" ca="1" si="8"/>
        <v>0.8</v>
      </c>
      <c r="M22" s="85">
        <f t="shared" ca="1" si="8"/>
        <v>0.8</v>
      </c>
      <c r="N22" s="85">
        <f t="shared" ca="1" si="8"/>
        <v>1.2</v>
      </c>
      <c r="O22" s="85">
        <f t="shared" ca="1" si="8"/>
        <v>0.8</v>
      </c>
      <c r="P22" s="85">
        <f t="shared" ca="1" si="8"/>
        <v>1.2</v>
      </c>
      <c r="Q22" s="85">
        <f t="shared" ca="1" si="8"/>
        <v>1.2</v>
      </c>
      <c r="R22" s="85">
        <f t="shared" ca="1" si="8"/>
        <v>1.2</v>
      </c>
      <c r="S22" s="85">
        <f t="shared" ca="1" si="8"/>
        <v>0.8</v>
      </c>
      <c r="T22" s="85">
        <f t="shared" ca="1" si="8"/>
        <v>1.2</v>
      </c>
      <c r="U22" s="85">
        <f t="shared" ca="1" si="8"/>
        <v>0.8</v>
      </c>
      <c r="V22" s="85">
        <f t="shared" ca="1" si="8"/>
        <v>0.8</v>
      </c>
      <c r="W22" s="85">
        <f t="shared" ca="1" si="8"/>
        <v>1.2</v>
      </c>
      <c r="X22" s="85">
        <f t="shared" ca="1" si="8"/>
        <v>1.2</v>
      </c>
      <c r="Y22" s="85">
        <f t="shared" ca="1" si="8"/>
        <v>0.8</v>
      </c>
      <c r="Z22" s="85">
        <f t="shared" ca="1" si="8"/>
        <v>0.8</v>
      </c>
      <c r="AA22" s="85">
        <f t="shared" ca="1" si="8"/>
        <v>0.8</v>
      </c>
      <c r="AB22" s="85">
        <f t="shared" ca="1" si="8"/>
        <v>0.8</v>
      </c>
      <c r="AC22" s="85">
        <f t="shared" ca="1" si="8"/>
        <v>1.2</v>
      </c>
      <c r="AD22" s="85">
        <f t="shared" ca="1" si="8"/>
        <v>0.8</v>
      </c>
      <c r="AE22" s="85">
        <f t="shared" ca="1" si="8"/>
        <v>1.2</v>
      </c>
      <c r="AF22" s="85">
        <f t="shared" ca="1" si="8"/>
        <v>0.8</v>
      </c>
      <c r="AG22" s="85">
        <f t="shared" ca="1" si="8"/>
        <v>1.2</v>
      </c>
      <c r="AH22" s="85">
        <f t="shared" ca="1" si="8"/>
        <v>1.2</v>
      </c>
      <c r="AI22" s="85">
        <f t="shared" ca="1" si="8"/>
        <v>0.8</v>
      </c>
      <c r="AJ22" s="85">
        <f t="shared" ca="1" si="8"/>
        <v>1.2</v>
      </c>
      <c r="AK22" s="85">
        <f t="shared" ca="1" si="8"/>
        <v>0.8</v>
      </c>
      <c r="AL22" s="85">
        <f t="shared" ca="1" si="8"/>
        <v>1.2</v>
      </c>
      <c r="AM22" s="85">
        <f t="shared" ca="1" si="8"/>
        <v>0.8</v>
      </c>
      <c r="AN22" s="85">
        <f t="shared" ca="1" si="8"/>
        <v>0.8</v>
      </c>
      <c r="AO22" s="85">
        <f t="shared" ca="1" si="8"/>
        <v>1.2</v>
      </c>
      <c r="AP22" s="85">
        <f t="shared" ca="1" si="8"/>
        <v>0.8</v>
      </c>
      <c r="AQ22" s="85">
        <f t="shared" ca="1" si="8"/>
        <v>0.8</v>
      </c>
      <c r="AR22" s="85">
        <f t="shared" ca="1" si="8"/>
        <v>0.8</v>
      </c>
      <c r="AS22" s="85">
        <f t="shared" ca="1" si="8"/>
        <v>1.2</v>
      </c>
      <c r="AT22" s="85">
        <f t="shared" ca="1" si="8"/>
        <v>1.2</v>
      </c>
      <c r="AU22" s="85">
        <f t="shared" ca="1" si="8"/>
        <v>0.8</v>
      </c>
      <c r="AV22" s="85">
        <f t="shared" ca="1" si="8"/>
        <v>1.2</v>
      </c>
      <c r="AW22" s="36">
        <f t="shared" ca="1" si="8"/>
        <v>1.2</v>
      </c>
      <c r="AX22" s="36">
        <f t="shared" ca="1" si="8"/>
        <v>1.2</v>
      </c>
      <c r="AY22" s="36">
        <f t="shared" ca="1" si="8"/>
        <v>1.2</v>
      </c>
      <c r="AZ22" s="36">
        <f t="shared" ca="1" si="8"/>
        <v>1.2</v>
      </c>
      <c r="BA22" s="36">
        <f t="shared" ca="1" si="8"/>
        <v>1.2</v>
      </c>
      <c r="BB22" s="36">
        <f t="shared" ca="1" si="8"/>
        <v>0.8</v>
      </c>
      <c r="BC22" s="36">
        <f t="shared" ca="1" si="8"/>
        <v>1.2</v>
      </c>
      <c r="BD22" s="36">
        <f t="shared" ca="1" si="8"/>
        <v>0.8</v>
      </c>
      <c r="BE22" s="36">
        <f t="shared" ca="1" si="8"/>
        <v>1.2</v>
      </c>
      <c r="BF22" s="36">
        <f t="shared" ca="1" si="8"/>
        <v>0.8</v>
      </c>
      <c r="BG22" s="36">
        <f t="shared" ca="1" si="8"/>
        <v>1.2</v>
      </c>
      <c r="BH22" s="36">
        <f t="shared" ca="1" si="8"/>
        <v>0.8</v>
      </c>
      <c r="BI22" s="36">
        <f t="shared" ca="1" si="8"/>
        <v>0.8</v>
      </c>
      <c r="BJ22" s="36">
        <f t="shared" ca="1" si="8"/>
        <v>1.2</v>
      </c>
      <c r="BK22" s="36">
        <f t="shared" ca="1" si="8"/>
        <v>0.8</v>
      </c>
      <c r="BL22" s="36">
        <f t="shared" ca="1" si="8"/>
        <v>1.2</v>
      </c>
      <c r="BM22" s="36">
        <f t="shared" ca="1" si="8"/>
        <v>0.8</v>
      </c>
      <c r="BN22" s="36">
        <f t="shared" ca="1" si="8"/>
        <v>0.8</v>
      </c>
      <c r="BO22" s="36">
        <f t="shared" ca="1" si="8"/>
        <v>0.8</v>
      </c>
      <c r="BP22" s="36">
        <f t="shared" ca="1" si="8"/>
        <v>1.2</v>
      </c>
      <c r="BQ22" s="36">
        <f t="shared" ca="1" si="8"/>
        <v>0.8</v>
      </c>
      <c r="BR22" s="36">
        <f t="shared" ca="1" si="8"/>
        <v>0.8</v>
      </c>
      <c r="BS22" s="36">
        <f t="shared" ref="BS22:DC22" ca="1" si="9">$D19+BS21</f>
        <v>0.8</v>
      </c>
      <c r="BT22" s="36">
        <f t="shared" ca="1" si="9"/>
        <v>0.8</v>
      </c>
      <c r="BU22" s="36">
        <f t="shared" ca="1" si="9"/>
        <v>0.8</v>
      </c>
      <c r="BV22" s="36">
        <f t="shared" ca="1" si="9"/>
        <v>1.2</v>
      </c>
      <c r="BW22" s="36">
        <f t="shared" ca="1" si="9"/>
        <v>0.8</v>
      </c>
      <c r="BX22" s="36">
        <f t="shared" ca="1" si="9"/>
        <v>1.2</v>
      </c>
      <c r="BY22" s="36">
        <f t="shared" ca="1" si="9"/>
        <v>1.2</v>
      </c>
      <c r="BZ22" s="36">
        <f t="shared" ca="1" si="9"/>
        <v>0.8</v>
      </c>
      <c r="CA22" s="36">
        <f t="shared" ca="1" si="9"/>
        <v>0.8</v>
      </c>
      <c r="CB22" s="36">
        <f t="shared" ca="1" si="9"/>
        <v>0.8</v>
      </c>
      <c r="CC22" s="36">
        <f t="shared" ca="1" si="9"/>
        <v>1.2</v>
      </c>
      <c r="CD22" s="36">
        <f t="shared" ca="1" si="9"/>
        <v>1.2</v>
      </c>
      <c r="CE22" s="36">
        <f t="shared" ca="1" si="9"/>
        <v>0.8</v>
      </c>
      <c r="CF22" s="36">
        <f t="shared" ca="1" si="9"/>
        <v>0.8</v>
      </c>
      <c r="CG22" s="36">
        <f t="shared" ca="1" si="9"/>
        <v>0.8</v>
      </c>
      <c r="CH22" s="36">
        <f t="shared" ca="1" si="9"/>
        <v>0.8</v>
      </c>
      <c r="CI22" s="36">
        <f t="shared" ca="1" si="9"/>
        <v>0.8</v>
      </c>
      <c r="CJ22" s="36">
        <f t="shared" ca="1" si="9"/>
        <v>0.8</v>
      </c>
      <c r="CK22" s="36">
        <f t="shared" ca="1" si="9"/>
        <v>0.8</v>
      </c>
      <c r="CL22" s="36">
        <f t="shared" ca="1" si="9"/>
        <v>1.2</v>
      </c>
      <c r="CM22" s="36">
        <f t="shared" ca="1" si="9"/>
        <v>1.2</v>
      </c>
      <c r="CN22" s="36">
        <f t="shared" ca="1" si="9"/>
        <v>1.2</v>
      </c>
      <c r="CO22" s="36">
        <f t="shared" ca="1" si="9"/>
        <v>0.8</v>
      </c>
      <c r="CP22" s="36">
        <f t="shared" ca="1" si="9"/>
        <v>1.2</v>
      </c>
      <c r="CQ22" s="36">
        <f t="shared" ca="1" si="9"/>
        <v>0.8</v>
      </c>
      <c r="CR22" s="36">
        <f t="shared" ca="1" si="9"/>
        <v>1.2</v>
      </c>
      <c r="CS22" s="36">
        <f t="shared" ca="1" si="9"/>
        <v>1.2</v>
      </c>
      <c r="CT22" s="36">
        <f t="shared" ca="1" si="9"/>
        <v>0.8</v>
      </c>
      <c r="CU22" s="36">
        <f t="shared" ca="1" si="9"/>
        <v>0.8</v>
      </c>
      <c r="CV22" s="36">
        <f t="shared" ca="1" si="9"/>
        <v>0.8</v>
      </c>
      <c r="CW22" s="36">
        <f t="shared" ca="1" si="9"/>
        <v>0.8</v>
      </c>
      <c r="CX22" s="36">
        <f t="shared" ca="1" si="9"/>
        <v>0.8</v>
      </c>
      <c r="CY22" s="36">
        <f t="shared" ca="1" si="9"/>
        <v>1.2</v>
      </c>
      <c r="CZ22" s="36">
        <f t="shared" ca="1" si="9"/>
        <v>0.8</v>
      </c>
      <c r="DA22" s="36">
        <f t="shared" ca="1" si="9"/>
        <v>1.2</v>
      </c>
      <c r="DB22" s="36">
        <f t="shared" ca="1" si="9"/>
        <v>0.8</v>
      </c>
      <c r="DC22" s="36">
        <f t="shared" ca="1" si="9"/>
        <v>1.2</v>
      </c>
      <c r="DD22" s="36"/>
      <c r="DE22" s="36"/>
      <c r="DF22" s="36"/>
      <c r="DG22" s="36"/>
      <c r="DH22" s="36"/>
      <c r="DI22" s="36"/>
    </row>
    <row r="23" spans="1:113" s="23" customFormat="1" ht="34" customHeight="1" thickBot="1" x14ac:dyDescent="0.3">
      <c r="C23" s="13" t="s">
        <v>188</v>
      </c>
      <c r="D23" s="143">
        <f ca="1">GEOMEAN(G22:DB22)</f>
        <v>0.95237772318807734</v>
      </c>
      <c r="E23" s="87"/>
      <c r="F23" s="84"/>
      <c r="G23" s="85">
        <v>0</v>
      </c>
      <c r="H23" s="85">
        <f t="shared" ref="H23:BJ23" si="10">G23+1</f>
        <v>1</v>
      </c>
      <c r="I23" s="85">
        <f t="shared" si="10"/>
        <v>2</v>
      </c>
      <c r="J23" s="85">
        <f t="shared" si="10"/>
        <v>3</v>
      </c>
      <c r="K23" s="85">
        <f t="shared" si="10"/>
        <v>4</v>
      </c>
      <c r="L23" s="85">
        <f t="shared" si="10"/>
        <v>5</v>
      </c>
      <c r="M23" s="85">
        <f t="shared" si="10"/>
        <v>6</v>
      </c>
      <c r="N23" s="85">
        <f t="shared" si="10"/>
        <v>7</v>
      </c>
      <c r="O23" s="85">
        <f t="shared" si="10"/>
        <v>8</v>
      </c>
      <c r="P23" s="85">
        <f t="shared" si="10"/>
        <v>9</v>
      </c>
      <c r="Q23" s="85">
        <f t="shared" si="10"/>
        <v>10</v>
      </c>
      <c r="R23" s="85">
        <f t="shared" si="10"/>
        <v>11</v>
      </c>
      <c r="S23" s="85">
        <f t="shared" si="10"/>
        <v>12</v>
      </c>
      <c r="T23" s="85">
        <f t="shared" si="10"/>
        <v>13</v>
      </c>
      <c r="U23" s="85">
        <f t="shared" si="10"/>
        <v>14</v>
      </c>
      <c r="V23" s="85">
        <f t="shared" si="10"/>
        <v>15</v>
      </c>
      <c r="W23" s="85">
        <f t="shared" si="10"/>
        <v>16</v>
      </c>
      <c r="X23" s="85">
        <f t="shared" si="10"/>
        <v>17</v>
      </c>
      <c r="Y23" s="85">
        <f t="shared" si="10"/>
        <v>18</v>
      </c>
      <c r="Z23" s="85">
        <f t="shared" si="10"/>
        <v>19</v>
      </c>
      <c r="AA23" s="85">
        <f t="shared" si="10"/>
        <v>20</v>
      </c>
      <c r="AB23" s="85">
        <f t="shared" si="10"/>
        <v>21</v>
      </c>
      <c r="AC23" s="85">
        <f t="shared" si="10"/>
        <v>22</v>
      </c>
      <c r="AD23" s="85">
        <f t="shared" si="10"/>
        <v>23</v>
      </c>
      <c r="AE23" s="85">
        <f t="shared" si="10"/>
        <v>24</v>
      </c>
      <c r="AF23" s="85">
        <f t="shared" si="10"/>
        <v>25</v>
      </c>
      <c r="AG23" s="85">
        <f t="shared" si="10"/>
        <v>26</v>
      </c>
      <c r="AH23" s="85">
        <f t="shared" si="10"/>
        <v>27</v>
      </c>
      <c r="AI23" s="85">
        <f t="shared" si="10"/>
        <v>28</v>
      </c>
      <c r="AJ23" s="85">
        <f t="shared" si="10"/>
        <v>29</v>
      </c>
      <c r="AK23" s="85">
        <f t="shared" si="10"/>
        <v>30</v>
      </c>
      <c r="AL23" s="85">
        <f t="shared" si="10"/>
        <v>31</v>
      </c>
      <c r="AM23" s="85">
        <f t="shared" si="10"/>
        <v>32</v>
      </c>
      <c r="AN23" s="85">
        <f t="shared" si="10"/>
        <v>33</v>
      </c>
      <c r="AO23" s="85">
        <f t="shared" si="10"/>
        <v>34</v>
      </c>
      <c r="AP23" s="85">
        <f t="shared" si="10"/>
        <v>35</v>
      </c>
      <c r="AQ23" s="85">
        <f t="shared" si="10"/>
        <v>36</v>
      </c>
      <c r="AR23" s="85">
        <f t="shared" si="10"/>
        <v>37</v>
      </c>
      <c r="AS23" s="85">
        <f t="shared" si="10"/>
        <v>38</v>
      </c>
      <c r="AT23" s="85">
        <f t="shared" si="10"/>
        <v>39</v>
      </c>
      <c r="AU23" s="85">
        <f t="shared" si="10"/>
        <v>40</v>
      </c>
      <c r="AV23" s="85">
        <f t="shared" si="10"/>
        <v>41</v>
      </c>
      <c r="AW23" s="36">
        <f t="shared" si="10"/>
        <v>42</v>
      </c>
      <c r="AX23" s="36">
        <f t="shared" si="10"/>
        <v>43</v>
      </c>
      <c r="AY23" s="36">
        <f t="shared" si="10"/>
        <v>44</v>
      </c>
      <c r="AZ23" s="36">
        <f t="shared" si="10"/>
        <v>45</v>
      </c>
      <c r="BA23" s="36">
        <f t="shared" si="10"/>
        <v>46</v>
      </c>
      <c r="BB23" s="36">
        <f t="shared" si="10"/>
        <v>47</v>
      </c>
      <c r="BC23" s="36">
        <f t="shared" si="10"/>
        <v>48</v>
      </c>
      <c r="BD23" s="36">
        <f t="shared" si="10"/>
        <v>49</v>
      </c>
      <c r="BE23" s="36">
        <f t="shared" si="10"/>
        <v>50</v>
      </c>
      <c r="BF23" s="36">
        <f t="shared" si="10"/>
        <v>51</v>
      </c>
      <c r="BG23" s="36">
        <f t="shared" si="10"/>
        <v>52</v>
      </c>
      <c r="BH23" s="36">
        <f t="shared" si="10"/>
        <v>53</v>
      </c>
      <c r="BI23" s="36">
        <f t="shared" si="10"/>
        <v>54</v>
      </c>
      <c r="BJ23" s="36">
        <f t="shared" si="10"/>
        <v>55</v>
      </c>
      <c r="BK23" s="36">
        <f>BJ23+1</f>
        <v>56</v>
      </c>
      <c r="BL23" s="36">
        <f>BK23+1</f>
        <v>57</v>
      </c>
      <c r="BM23" s="36">
        <f>BL23+1</f>
        <v>58</v>
      </c>
      <c r="BN23" s="36">
        <f t="shared" ref="BN23:DB23" si="11">BM23+1</f>
        <v>59</v>
      </c>
      <c r="BO23" s="36">
        <f t="shared" si="11"/>
        <v>60</v>
      </c>
      <c r="BP23" s="36">
        <f t="shared" si="11"/>
        <v>61</v>
      </c>
      <c r="BQ23" s="36">
        <f t="shared" si="11"/>
        <v>62</v>
      </c>
      <c r="BR23" s="36">
        <f t="shared" si="11"/>
        <v>63</v>
      </c>
      <c r="BS23" s="36">
        <f t="shared" si="11"/>
        <v>64</v>
      </c>
      <c r="BT23" s="36">
        <f t="shared" si="11"/>
        <v>65</v>
      </c>
      <c r="BU23" s="36">
        <f t="shared" si="11"/>
        <v>66</v>
      </c>
      <c r="BV23" s="36">
        <f t="shared" si="11"/>
        <v>67</v>
      </c>
      <c r="BW23" s="36">
        <f t="shared" si="11"/>
        <v>68</v>
      </c>
      <c r="BX23" s="36">
        <f t="shared" si="11"/>
        <v>69</v>
      </c>
      <c r="BY23" s="36">
        <f t="shared" si="11"/>
        <v>70</v>
      </c>
      <c r="BZ23" s="36">
        <f t="shared" si="11"/>
        <v>71</v>
      </c>
      <c r="CA23" s="36">
        <f t="shared" si="11"/>
        <v>72</v>
      </c>
      <c r="CB23" s="36">
        <f t="shared" si="11"/>
        <v>73</v>
      </c>
      <c r="CC23" s="36">
        <f t="shared" si="11"/>
        <v>74</v>
      </c>
      <c r="CD23" s="36">
        <f t="shared" si="11"/>
        <v>75</v>
      </c>
      <c r="CE23" s="36">
        <f t="shared" si="11"/>
        <v>76</v>
      </c>
      <c r="CF23" s="36">
        <f t="shared" si="11"/>
        <v>77</v>
      </c>
      <c r="CG23" s="36">
        <f t="shared" si="11"/>
        <v>78</v>
      </c>
      <c r="CH23" s="36">
        <f t="shared" si="11"/>
        <v>79</v>
      </c>
      <c r="CI23" s="36">
        <f t="shared" si="11"/>
        <v>80</v>
      </c>
      <c r="CJ23" s="36">
        <f t="shared" si="11"/>
        <v>81</v>
      </c>
      <c r="CK23" s="36">
        <f t="shared" si="11"/>
        <v>82</v>
      </c>
      <c r="CL23" s="36">
        <f t="shared" si="11"/>
        <v>83</v>
      </c>
      <c r="CM23" s="36">
        <f t="shared" si="11"/>
        <v>84</v>
      </c>
      <c r="CN23" s="36">
        <f t="shared" si="11"/>
        <v>85</v>
      </c>
      <c r="CO23" s="36">
        <f t="shared" si="11"/>
        <v>86</v>
      </c>
      <c r="CP23" s="36">
        <f t="shared" si="11"/>
        <v>87</v>
      </c>
      <c r="CQ23" s="36">
        <f t="shared" si="11"/>
        <v>88</v>
      </c>
      <c r="CR23" s="36">
        <f t="shared" si="11"/>
        <v>89</v>
      </c>
      <c r="CS23" s="36">
        <f t="shared" si="11"/>
        <v>90</v>
      </c>
      <c r="CT23" s="36">
        <f t="shared" si="11"/>
        <v>91</v>
      </c>
      <c r="CU23" s="36">
        <f t="shared" si="11"/>
        <v>92</v>
      </c>
      <c r="CV23" s="36">
        <f t="shared" si="11"/>
        <v>93</v>
      </c>
      <c r="CW23" s="36">
        <f t="shared" si="11"/>
        <v>94</v>
      </c>
      <c r="CX23" s="36">
        <f t="shared" si="11"/>
        <v>95</v>
      </c>
      <c r="CY23" s="36">
        <f t="shared" si="11"/>
        <v>96</v>
      </c>
      <c r="CZ23" s="36">
        <f t="shared" si="11"/>
        <v>97</v>
      </c>
      <c r="DA23" s="36">
        <f t="shared" si="11"/>
        <v>98</v>
      </c>
      <c r="DB23" s="36">
        <f t="shared" si="11"/>
        <v>99</v>
      </c>
      <c r="DC23" s="36">
        <f>DB23+1</f>
        <v>100</v>
      </c>
      <c r="DD23" s="36"/>
      <c r="DE23" s="36"/>
      <c r="DF23" s="36"/>
      <c r="DG23" s="36"/>
      <c r="DH23" s="36"/>
      <c r="DI23" s="36"/>
    </row>
    <row r="24" spans="1:113" s="23" customFormat="1" ht="14" customHeight="1" x14ac:dyDescent="0.25">
      <c r="C24" s="4"/>
      <c r="D24" s="140"/>
      <c r="E24" s="87"/>
      <c r="F24" s="84"/>
      <c r="G24" s="85">
        <f>C29</f>
        <v>20</v>
      </c>
      <c r="H24" s="85">
        <f ca="1">G24*H22</f>
        <v>16</v>
      </c>
      <c r="I24" s="85">
        <f t="shared" ref="I24:BT24" ca="1" si="12">H25*I22</f>
        <v>12.8</v>
      </c>
      <c r="J24" s="85">
        <f t="shared" ca="1" si="12"/>
        <v>15.36</v>
      </c>
      <c r="K24" s="85">
        <f t="shared" ca="1" si="12"/>
        <v>12.288</v>
      </c>
      <c r="L24" s="85">
        <f t="shared" ca="1" si="12"/>
        <v>9.8304000000000009</v>
      </c>
      <c r="M24" s="85">
        <f t="shared" ca="1" si="12"/>
        <v>7.8643200000000011</v>
      </c>
      <c r="N24" s="85">
        <f t="shared" ca="1" si="12"/>
        <v>9.4371840000000002</v>
      </c>
      <c r="O24" s="85">
        <f t="shared" ca="1" si="12"/>
        <v>7.5497472000000005</v>
      </c>
      <c r="P24" s="85">
        <f t="shared" ca="1" si="12"/>
        <v>9.0596966400000003</v>
      </c>
      <c r="Q24" s="85">
        <f t="shared" ca="1" si="12"/>
        <v>10.871635968</v>
      </c>
      <c r="R24" s="85">
        <f t="shared" ca="1" si="12"/>
        <v>13.0459631616</v>
      </c>
      <c r="S24" s="85">
        <f t="shared" ca="1" si="12"/>
        <v>10.43677052928</v>
      </c>
      <c r="T24" s="85">
        <f t="shared" ca="1" si="12"/>
        <v>12.524124635135999</v>
      </c>
      <c r="U24" s="85">
        <f t="shared" ca="1" si="12"/>
        <v>10.0192997081088</v>
      </c>
      <c r="V24" s="85">
        <f t="shared" ca="1" si="12"/>
        <v>8.0154397664870398</v>
      </c>
      <c r="W24" s="85">
        <f t="shared" ca="1" si="12"/>
        <v>9.6185277197844474</v>
      </c>
      <c r="X24" s="85">
        <f t="shared" ca="1" si="12"/>
        <v>11.542233263741336</v>
      </c>
      <c r="Y24" s="85">
        <f t="shared" ca="1" si="12"/>
        <v>9.2337866109930697</v>
      </c>
      <c r="Z24" s="85">
        <f t="shared" ca="1" si="12"/>
        <v>7.387029288794456</v>
      </c>
      <c r="AA24" s="85">
        <f t="shared" ca="1" si="12"/>
        <v>5.9096234310355653</v>
      </c>
      <c r="AB24" s="85">
        <f t="shared" ca="1" si="12"/>
        <v>4.7276987448284524</v>
      </c>
      <c r="AC24" s="85">
        <f t="shared" ca="1" si="12"/>
        <v>5.6732384937941429</v>
      </c>
      <c r="AD24" s="85">
        <f t="shared" ca="1" si="12"/>
        <v>4.5385907950353142</v>
      </c>
      <c r="AE24" s="85">
        <f t="shared" ca="1" si="12"/>
        <v>5.4463089540423768</v>
      </c>
      <c r="AF24" s="85">
        <f t="shared" ca="1" si="12"/>
        <v>4.3570471632339016</v>
      </c>
      <c r="AG24" s="85">
        <f t="shared" ca="1" si="12"/>
        <v>5.2284565958806821</v>
      </c>
      <c r="AH24" s="85">
        <f t="shared" ca="1" si="12"/>
        <v>6.274147915056818</v>
      </c>
      <c r="AI24" s="85">
        <f t="shared" ca="1" si="12"/>
        <v>5.0193183320454544</v>
      </c>
      <c r="AJ24" s="85">
        <f t="shared" ca="1" si="12"/>
        <v>6.0231819984545449</v>
      </c>
      <c r="AK24" s="85">
        <f t="shared" ca="1" si="12"/>
        <v>4.8185455987636363</v>
      </c>
      <c r="AL24" s="85">
        <f t="shared" ca="1" si="12"/>
        <v>5.7822547185163637</v>
      </c>
      <c r="AM24" s="85">
        <f t="shared" ca="1" si="12"/>
        <v>4.6258037748130914</v>
      </c>
      <c r="AN24" s="85">
        <f t="shared" ca="1" si="12"/>
        <v>3.7006430198504732</v>
      </c>
      <c r="AO24" s="85">
        <f t="shared" ca="1" si="12"/>
        <v>4.4407716238205674</v>
      </c>
      <c r="AP24" s="85">
        <f t="shared" ca="1" si="12"/>
        <v>3.552617299056454</v>
      </c>
      <c r="AQ24" s="85">
        <f t="shared" ca="1" si="12"/>
        <v>2.8420938392451633</v>
      </c>
      <c r="AR24" s="85">
        <f t="shared" ca="1" si="12"/>
        <v>2.2736750713961307</v>
      </c>
      <c r="AS24" s="85">
        <f t="shared" ca="1" si="12"/>
        <v>2.7284100856753568</v>
      </c>
      <c r="AT24" s="85">
        <f t="shared" ca="1" si="12"/>
        <v>3.2740921028104282</v>
      </c>
      <c r="AU24" s="85">
        <f t="shared" ca="1" si="12"/>
        <v>2.6192736822483429</v>
      </c>
      <c r="AV24" s="85">
        <f t="shared" ca="1" si="12"/>
        <v>3.1431284186980113</v>
      </c>
      <c r="AW24" s="36">
        <f t="shared" ca="1" si="12"/>
        <v>3.7717541024376136</v>
      </c>
      <c r="AX24" s="36">
        <f t="shared" ca="1" si="12"/>
        <v>4.5261049229251364</v>
      </c>
      <c r="AY24" s="36">
        <f t="shared" ca="1" si="12"/>
        <v>5.4313259075101632</v>
      </c>
      <c r="AZ24" s="36">
        <f t="shared" ca="1" si="12"/>
        <v>6.5175910890121953</v>
      </c>
      <c r="BA24" s="36">
        <f t="shared" ca="1" si="12"/>
        <v>7.821109306814634</v>
      </c>
      <c r="BB24" s="36">
        <f t="shared" ca="1" si="12"/>
        <v>6.2568874454517074</v>
      </c>
      <c r="BC24" s="36">
        <f t="shared" ca="1" si="12"/>
        <v>7.5082649345420487</v>
      </c>
      <c r="BD24" s="36">
        <f t="shared" ca="1" si="12"/>
        <v>6.0066119476336395</v>
      </c>
      <c r="BE24" s="36">
        <f t="shared" ca="1" si="12"/>
        <v>7.207934337160367</v>
      </c>
      <c r="BF24" s="36">
        <f t="shared" ca="1" si="12"/>
        <v>5.7663474697282942</v>
      </c>
      <c r="BG24" s="36">
        <f t="shared" ca="1" si="12"/>
        <v>6.9196169636739526</v>
      </c>
      <c r="BH24" s="36">
        <f t="shared" ca="1" si="12"/>
        <v>5.5356935709391628</v>
      </c>
      <c r="BI24" s="36">
        <f t="shared" ca="1" si="12"/>
        <v>4.4285548567513304</v>
      </c>
      <c r="BJ24" s="36">
        <f t="shared" ca="1" si="12"/>
        <v>5.314265828101596</v>
      </c>
      <c r="BK24" s="36">
        <f t="shared" ca="1" si="12"/>
        <v>4.2514126624812771</v>
      </c>
      <c r="BL24" s="36">
        <f t="shared" ca="1" si="12"/>
        <v>5.1016951949775322</v>
      </c>
      <c r="BM24" s="36">
        <f t="shared" ca="1" si="12"/>
        <v>4.0813561559820259</v>
      </c>
      <c r="BN24" s="36">
        <f t="shared" ca="1" si="12"/>
        <v>3.2650849247856208</v>
      </c>
      <c r="BO24" s="36">
        <f t="shared" ca="1" si="12"/>
        <v>2.6120679398284969</v>
      </c>
      <c r="BP24" s="36">
        <f t="shared" ca="1" si="12"/>
        <v>3.1344815277941964</v>
      </c>
      <c r="BQ24" s="36">
        <f t="shared" ca="1" si="12"/>
        <v>2.5075852222353574</v>
      </c>
      <c r="BR24" s="36">
        <f t="shared" ca="1" si="12"/>
        <v>2.0060681777882858</v>
      </c>
      <c r="BS24" s="36">
        <f t="shared" ca="1" si="12"/>
        <v>1.6048545422306288</v>
      </c>
      <c r="BT24" s="36">
        <f t="shared" ca="1" si="12"/>
        <v>1.2838836337845032</v>
      </c>
      <c r="BU24" s="36">
        <f t="shared" ref="BU24:DC24" ca="1" si="13">BT25*BU22</f>
        <v>1.0271069070276027</v>
      </c>
      <c r="BV24" s="36">
        <f t="shared" ca="1" si="13"/>
        <v>1.2325282884331232</v>
      </c>
      <c r="BW24" s="36">
        <f t="shared" ca="1" si="13"/>
        <v>0.98602263074649865</v>
      </c>
      <c r="BX24" s="36">
        <f t="shared" ca="1" si="13"/>
        <v>0</v>
      </c>
      <c r="BY24" s="36">
        <f t="shared" ca="1" si="13"/>
        <v>0</v>
      </c>
      <c r="BZ24" s="36">
        <f t="shared" ca="1" si="13"/>
        <v>0</v>
      </c>
      <c r="CA24" s="36">
        <f t="shared" ca="1" si="13"/>
        <v>0</v>
      </c>
      <c r="CB24" s="36">
        <f t="shared" ca="1" si="13"/>
        <v>0</v>
      </c>
      <c r="CC24" s="36">
        <f t="shared" ca="1" si="13"/>
        <v>0</v>
      </c>
      <c r="CD24" s="36">
        <f t="shared" ca="1" si="13"/>
        <v>0</v>
      </c>
      <c r="CE24" s="36">
        <f t="shared" ca="1" si="13"/>
        <v>0</v>
      </c>
      <c r="CF24" s="36">
        <f t="shared" ca="1" si="13"/>
        <v>0</v>
      </c>
      <c r="CG24" s="36">
        <f t="shared" ca="1" si="13"/>
        <v>0</v>
      </c>
      <c r="CH24" s="36">
        <f t="shared" ca="1" si="13"/>
        <v>0</v>
      </c>
      <c r="CI24" s="36">
        <f t="shared" ca="1" si="13"/>
        <v>0</v>
      </c>
      <c r="CJ24" s="36">
        <f t="shared" ca="1" si="13"/>
        <v>0</v>
      </c>
      <c r="CK24" s="36">
        <f t="shared" ca="1" si="13"/>
        <v>0</v>
      </c>
      <c r="CL24" s="36">
        <f t="shared" ca="1" si="13"/>
        <v>0</v>
      </c>
      <c r="CM24" s="36">
        <f t="shared" ca="1" si="13"/>
        <v>0</v>
      </c>
      <c r="CN24" s="36">
        <f t="shared" ca="1" si="13"/>
        <v>0</v>
      </c>
      <c r="CO24" s="36">
        <f t="shared" ca="1" si="13"/>
        <v>0</v>
      </c>
      <c r="CP24" s="36">
        <f t="shared" ca="1" si="13"/>
        <v>0</v>
      </c>
      <c r="CQ24" s="36">
        <f t="shared" ca="1" si="13"/>
        <v>0</v>
      </c>
      <c r="CR24" s="36">
        <f t="shared" ca="1" si="13"/>
        <v>0</v>
      </c>
      <c r="CS24" s="36">
        <f t="shared" ca="1" si="13"/>
        <v>0</v>
      </c>
      <c r="CT24" s="36">
        <f t="shared" ca="1" si="13"/>
        <v>0</v>
      </c>
      <c r="CU24" s="36">
        <f t="shared" ca="1" si="13"/>
        <v>0</v>
      </c>
      <c r="CV24" s="36">
        <f t="shared" ca="1" si="13"/>
        <v>0</v>
      </c>
      <c r="CW24" s="36">
        <f t="shared" ca="1" si="13"/>
        <v>0</v>
      </c>
      <c r="CX24" s="36">
        <f t="shared" ca="1" si="13"/>
        <v>0</v>
      </c>
      <c r="CY24" s="36">
        <f t="shared" ca="1" si="13"/>
        <v>0</v>
      </c>
      <c r="CZ24" s="36">
        <f t="shared" ca="1" si="13"/>
        <v>0</v>
      </c>
      <c r="DA24" s="36">
        <f t="shared" ca="1" si="13"/>
        <v>0</v>
      </c>
      <c r="DB24" s="36">
        <f t="shared" ca="1" si="13"/>
        <v>0</v>
      </c>
      <c r="DC24" s="36">
        <f t="shared" ca="1" si="13"/>
        <v>0</v>
      </c>
      <c r="DD24" s="36"/>
      <c r="DE24" s="36"/>
      <c r="DF24" s="36"/>
      <c r="DG24" s="36"/>
      <c r="DH24" s="36"/>
      <c r="DI24" s="36"/>
    </row>
    <row r="25" spans="1:113" s="23" customFormat="1" ht="8" customHeight="1" thickBot="1" x14ac:dyDescent="0.3">
      <c r="C25" s="13"/>
      <c r="D25" s="144">
        <v>0.2</v>
      </c>
      <c r="E25" s="33"/>
      <c r="F25" s="84"/>
      <c r="G25" s="85">
        <f>G24</f>
        <v>20</v>
      </c>
      <c r="H25" s="85">
        <f t="shared" ref="H25:AM25" ca="1" si="14">IF(H24&lt;1,0,H24)</f>
        <v>16</v>
      </c>
      <c r="I25" s="85">
        <f t="shared" ca="1" si="14"/>
        <v>12.8</v>
      </c>
      <c r="J25" s="85">
        <f t="shared" ca="1" si="14"/>
        <v>15.36</v>
      </c>
      <c r="K25" s="85">
        <f t="shared" ca="1" si="14"/>
        <v>12.288</v>
      </c>
      <c r="L25" s="85">
        <f t="shared" ca="1" si="14"/>
        <v>9.8304000000000009</v>
      </c>
      <c r="M25" s="85">
        <f t="shared" ca="1" si="14"/>
        <v>7.8643200000000011</v>
      </c>
      <c r="N25" s="85">
        <f t="shared" ca="1" si="14"/>
        <v>9.4371840000000002</v>
      </c>
      <c r="O25" s="85">
        <f t="shared" ca="1" si="14"/>
        <v>7.5497472000000005</v>
      </c>
      <c r="P25" s="85">
        <f t="shared" ca="1" si="14"/>
        <v>9.0596966400000003</v>
      </c>
      <c r="Q25" s="85">
        <f t="shared" ca="1" si="14"/>
        <v>10.871635968</v>
      </c>
      <c r="R25" s="85">
        <f t="shared" ca="1" si="14"/>
        <v>13.0459631616</v>
      </c>
      <c r="S25" s="85">
        <f t="shared" ca="1" si="14"/>
        <v>10.43677052928</v>
      </c>
      <c r="T25" s="85">
        <f t="shared" ca="1" si="14"/>
        <v>12.524124635135999</v>
      </c>
      <c r="U25" s="85">
        <f t="shared" ca="1" si="14"/>
        <v>10.0192997081088</v>
      </c>
      <c r="V25" s="85">
        <f t="shared" ca="1" si="14"/>
        <v>8.0154397664870398</v>
      </c>
      <c r="W25" s="85">
        <f t="shared" ca="1" si="14"/>
        <v>9.6185277197844474</v>
      </c>
      <c r="X25" s="85">
        <f t="shared" ca="1" si="14"/>
        <v>11.542233263741336</v>
      </c>
      <c r="Y25" s="85">
        <f t="shared" ca="1" si="14"/>
        <v>9.2337866109930697</v>
      </c>
      <c r="Z25" s="85">
        <f t="shared" ca="1" si="14"/>
        <v>7.387029288794456</v>
      </c>
      <c r="AA25" s="85">
        <f t="shared" ca="1" si="14"/>
        <v>5.9096234310355653</v>
      </c>
      <c r="AB25" s="85">
        <f t="shared" ca="1" si="14"/>
        <v>4.7276987448284524</v>
      </c>
      <c r="AC25" s="85">
        <f t="shared" ca="1" si="14"/>
        <v>5.6732384937941429</v>
      </c>
      <c r="AD25" s="85">
        <f t="shared" ca="1" si="14"/>
        <v>4.5385907950353142</v>
      </c>
      <c r="AE25" s="85">
        <f t="shared" ca="1" si="14"/>
        <v>5.4463089540423768</v>
      </c>
      <c r="AF25" s="85">
        <f t="shared" ca="1" si="14"/>
        <v>4.3570471632339016</v>
      </c>
      <c r="AG25" s="85">
        <f t="shared" ca="1" si="14"/>
        <v>5.2284565958806821</v>
      </c>
      <c r="AH25" s="85">
        <f t="shared" ca="1" si="14"/>
        <v>6.274147915056818</v>
      </c>
      <c r="AI25" s="85">
        <f t="shared" ca="1" si="14"/>
        <v>5.0193183320454544</v>
      </c>
      <c r="AJ25" s="85">
        <f t="shared" ca="1" si="14"/>
        <v>6.0231819984545449</v>
      </c>
      <c r="AK25" s="85">
        <f t="shared" ca="1" si="14"/>
        <v>4.8185455987636363</v>
      </c>
      <c r="AL25" s="85">
        <f t="shared" ca="1" si="14"/>
        <v>5.7822547185163637</v>
      </c>
      <c r="AM25" s="85">
        <f t="shared" ca="1" si="14"/>
        <v>4.6258037748130914</v>
      </c>
      <c r="AN25" s="85">
        <f t="shared" ref="AN25:BS25" ca="1" si="15">IF(AN24&lt;1,0,AN24)</f>
        <v>3.7006430198504732</v>
      </c>
      <c r="AO25" s="85">
        <f t="shared" ca="1" si="15"/>
        <v>4.4407716238205674</v>
      </c>
      <c r="AP25" s="85">
        <f t="shared" ca="1" si="15"/>
        <v>3.552617299056454</v>
      </c>
      <c r="AQ25" s="85">
        <f t="shared" ca="1" si="15"/>
        <v>2.8420938392451633</v>
      </c>
      <c r="AR25" s="85">
        <f t="shared" ca="1" si="15"/>
        <v>2.2736750713961307</v>
      </c>
      <c r="AS25" s="85">
        <f t="shared" ca="1" si="15"/>
        <v>2.7284100856753568</v>
      </c>
      <c r="AT25" s="85">
        <f t="shared" ca="1" si="15"/>
        <v>3.2740921028104282</v>
      </c>
      <c r="AU25" s="85">
        <f t="shared" ca="1" si="15"/>
        <v>2.6192736822483429</v>
      </c>
      <c r="AV25" s="85">
        <f t="shared" ca="1" si="15"/>
        <v>3.1431284186980113</v>
      </c>
      <c r="AW25" s="36">
        <f t="shared" ca="1" si="15"/>
        <v>3.7717541024376136</v>
      </c>
      <c r="AX25" s="36">
        <f t="shared" ca="1" si="15"/>
        <v>4.5261049229251364</v>
      </c>
      <c r="AY25" s="36">
        <f t="shared" ca="1" si="15"/>
        <v>5.4313259075101632</v>
      </c>
      <c r="AZ25" s="36">
        <f t="shared" ca="1" si="15"/>
        <v>6.5175910890121953</v>
      </c>
      <c r="BA25" s="36">
        <f t="shared" ca="1" si="15"/>
        <v>7.821109306814634</v>
      </c>
      <c r="BB25" s="36">
        <f t="shared" ca="1" si="15"/>
        <v>6.2568874454517074</v>
      </c>
      <c r="BC25" s="36">
        <f t="shared" ca="1" si="15"/>
        <v>7.5082649345420487</v>
      </c>
      <c r="BD25" s="36">
        <f t="shared" ca="1" si="15"/>
        <v>6.0066119476336395</v>
      </c>
      <c r="BE25" s="36">
        <f t="shared" ca="1" si="15"/>
        <v>7.207934337160367</v>
      </c>
      <c r="BF25" s="36">
        <f t="shared" ca="1" si="15"/>
        <v>5.7663474697282942</v>
      </c>
      <c r="BG25" s="36">
        <f t="shared" ca="1" si="15"/>
        <v>6.9196169636739526</v>
      </c>
      <c r="BH25" s="36">
        <f t="shared" ca="1" si="15"/>
        <v>5.5356935709391628</v>
      </c>
      <c r="BI25" s="36">
        <f t="shared" ca="1" si="15"/>
        <v>4.4285548567513304</v>
      </c>
      <c r="BJ25" s="36">
        <f t="shared" ca="1" si="15"/>
        <v>5.314265828101596</v>
      </c>
      <c r="BK25" s="36">
        <f t="shared" ca="1" si="15"/>
        <v>4.2514126624812771</v>
      </c>
      <c r="BL25" s="36">
        <f t="shared" ca="1" si="15"/>
        <v>5.1016951949775322</v>
      </c>
      <c r="BM25" s="36">
        <f t="shared" ca="1" si="15"/>
        <v>4.0813561559820259</v>
      </c>
      <c r="BN25" s="36">
        <f t="shared" ca="1" si="15"/>
        <v>3.2650849247856208</v>
      </c>
      <c r="BO25" s="36">
        <f t="shared" ca="1" si="15"/>
        <v>2.6120679398284969</v>
      </c>
      <c r="BP25" s="36">
        <f t="shared" ca="1" si="15"/>
        <v>3.1344815277941964</v>
      </c>
      <c r="BQ25" s="36">
        <f t="shared" ca="1" si="15"/>
        <v>2.5075852222353574</v>
      </c>
      <c r="BR25" s="36">
        <f t="shared" ca="1" si="15"/>
        <v>2.0060681777882858</v>
      </c>
      <c r="BS25" s="36">
        <f t="shared" ca="1" si="15"/>
        <v>1.6048545422306288</v>
      </c>
      <c r="BT25" s="36">
        <f t="shared" ref="BT25:CY25" ca="1" si="16">IF(BT24&lt;1,0,BT24)</f>
        <v>1.2838836337845032</v>
      </c>
      <c r="BU25" s="36">
        <f t="shared" ca="1" si="16"/>
        <v>1.0271069070276027</v>
      </c>
      <c r="BV25" s="36">
        <f t="shared" ca="1" si="16"/>
        <v>1.2325282884331232</v>
      </c>
      <c r="BW25" s="36">
        <f t="shared" ca="1" si="16"/>
        <v>0</v>
      </c>
      <c r="BX25" s="36">
        <f t="shared" ca="1" si="16"/>
        <v>0</v>
      </c>
      <c r="BY25" s="36">
        <f t="shared" ca="1" si="16"/>
        <v>0</v>
      </c>
      <c r="BZ25" s="36">
        <f t="shared" ca="1" si="16"/>
        <v>0</v>
      </c>
      <c r="CA25" s="36">
        <f t="shared" ca="1" si="16"/>
        <v>0</v>
      </c>
      <c r="CB25" s="36">
        <f t="shared" ca="1" si="16"/>
        <v>0</v>
      </c>
      <c r="CC25" s="36">
        <f t="shared" ca="1" si="16"/>
        <v>0</v>
      </c>
      <c r="CD25" s="36">
        <f t="shared" ca="1" si="16"/>
        <v>0</v>
      </c>
      <c r="CE25" s="36">
        <f t="shared" ca="1" si="16"/>
        <v>0</v>
      </c>
      <c r="CF25" s="36">
        <f t="shared" ca="1" si="16"/>
        <v>0</v>
      </c>
      <c r="CG25" s="36">
        <f t="shared" ca="1" si="16"/>
        <v>0</v>
      </c>
      <c r="CH25" s="36">
        <f t="shared" ca="1" si="16"/>
        <v>0</v>
      </c>
      <c r="CI25" s="36">
        <f t="shared" ca="1" si="16"/>
        <v>0</v>
      </c>
      <c r="CJ25" s="36">
        <f t="shared" ca="1" si="16"/>
        <v>0</v>
      </c>
      <c r="CK25" s="36">
        <f t="shared" ca="1" si="16"/>
        <v>0</v>
      </c>
      <c r="CL25" s="36">
        <f t="shared" ca="1" si="16"/>
        <v>0</v>
      </c>
      <c r="CM25" s="36">
        <f t="shared" ca="1" si="16"/>
        <v>0</v>
      </c>
      <c r="CN25" s="36">
        <f t="shared" ca="1" si="16"/>
        <v>0</v>
      </c>
      <c r="CO25" s="36">
        <f t="shared" ca="1" si="16"/>
        <v>0</v>
      </c>
      <c r="CP25" s="36">
        <f t="shared" ca="1" si="16"/>
        <v>0</v>
      </c>
      <c r="CQ25" s="36">
        <f t="shared" ca="1" si="16"/>
        <v>0</v>
      </c>
      <c r="CR25" s="36">
        <f t="shared" ca="1" si="16"/>
        <v>0</v>
      </c>
      <c r="CS25" s="36">
        <f t="shared" ca="1" si="16"/>
        <v>0</v>
      </c>
      <c r="CT25" s="36">
        <f t="shared" ca="1" si="16"/>
        <v>0</v>
      </c>
      <c r="CU25" s="36">
        <f t="shared" ca="1" si="16"/>
        <v>0</v>
      </c>
      <c r="CV25" s="36">
        <f t="shared" ca="1" si="16"/>
        <v>0</v>
      </c>
      <c r="CW25" s="36">
        <f t="shared" ca="1" si="16"/>
        <v>0</v>
      </c>
      <c r="CX25" s="36">
        <f t="shared" ca="1" si="16"/>
        <v>0</v>
      </c>
      <c r="CY25" s="36">
        <f t="shared" ca="1" si="16"/>
        <v>0</v>
      </c>
      <c r="CZ25" s="36">
        <f t="shared" ref="CZ25:DC25" ca="1" si="17">IF(CZ24&lt;1,0,CZ24)</f>
        <v>0</v>
      </c>
      <c r="DA25" s="36">
        <f t="shared" ca="1" si="17"/>
        <v>0</v>
      </c>
      <c r="DB25" s="36">
        <f t="shared" ca="1" si="17"/>
        <v>0</v>
      </c>
      <c r="DC25" s="36">
        <f t="shared" ca="1" si="17"/>
        <v>0</v>
      </c>
      <c r="DD25" s="36"/>
      <c r="DE25" s="36"/>
      <c r="DF25" s="36"/>
      <c r="DG25" s="36"/>
      <c r="DH25" s="36"/>
      <c r="DI25" s="36"/>
    </row>
    <row r="26" spans="1:113" s="23" customFormat="1" ht="35" customHeight="1" thickBot="1" x14ac:dyDescent="0.3">
      <c r="C26" s="13" t="s">
        <v>141</v>
      </c>
      <c r="D26" s="145" t="str">
        <f ca="1">IF($DB25=0, "EXTINCT!!", "PERSISTS")</f>
        <v>EXTINCT!!</v>
      </c>
      <c r="E26" s="33"/>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c r="DF26" s="86"/>
      <c r="DG26" s="86"/>
      <c r="DH26" s="86"/>
    </row>
    <row r="27" spans="1:113" s="23" customFormat="1" ht="19" x14ac:dyDescent="0.25">
      <c r="B27" s="4"/>
      <c r="C27" s="71"/>
      <c r="D27" s="87"/>
      <c r="E27" s="87"/>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row>
    <row r="28" spans="1:113" s="23" customFormat="1" ht="54" customHeight="1" x14ac:dyDescent="0.25">
      <c r="B28" s="4"/>
      <c r="C28" s="71"/>
      <c r="D28" s="87"/>
      <c r="E28" s="87"/>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c r="CU28" s="86"/>
      <c r="CV28" s="86"/>
      <c r="CW28" s="86"/>
      <c r="CX28" s="86"/>
      <c r="CY28" s="86"/>
      <c r="CZ28" s="86"/>
      <c r="DA28" s="86"/>
      <c r="DB28" s="86"/>
      <c r="DC28" s="86"/>
      <c r="DD28" s="86"/>
      <c r="DE28" s="86"/>
      <c r="DF28" s="86"/>
      <c r="DG28" s="86"/>
      <c r="DH28" s="86"/>
    </row>
    <row r="29" spans="1:113" s="23" customFormat="1" ht="19" x14ac:dyDescent="0.25">
      <c r="B29" s="13"/>
      <c r="C29" s="32">
        <f>D17</f>
        <v>20</v>
      </c>
      <c r="D29" s="33"/>
      <c r="E29" s="33"/>
      <c r="F29" s="67"/>
      <c r="G29" s="96"/>
      <c r="H29" s="96"/>
      <c r="I29" s="96"/>
      <c r="J29" s="96"/>
      <c r="K29" s="96"/>
      <c r="L29" s="96"/>
      <c r="M29" s="96"/>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7"/>
      <c r="BT29" s="87"/>
      <c r="BU29" s="87"/>
      <c r="BV29" s="87"/>
      <c r="BW29" s="87"/>
      <c r="BX29" s="87"/>
      <c r="BY29" s="87"/>
      <c r="BZ29" s="87"/>
      <c r="CA29" s="87"/>
      <c r="CB29" s="87"/>
      <c r="CC29" s="87"/>
      <c r="CD29" s="87"/>
      <c r="CE29" s="87"/>
      <c r="CF29" s="87"/>
      <c r="CG29" s="87"/>
      <c r="CH29" s="87"/>
      <c r="CI29" s="87"/>
      <c r="CJ29" s="87"/>
      <c r="CK29" s="87"/>
      <c r="CL29" s="87"/>
      <c r="CM29" s="87"/>
      <c r="CN29" s="87"/>
      <c r="CO29" s="87"/>
      <c r="CP29" s="87"/>
      <c r="CQ29" s="87"/>
      <c r="CR29" s="87"/>
      <c r="CS29" s="87"/>
      <c r="CT29" s="87"/>
      <c r="CU29" s="87"/>
      <c r="CV29" s="87"/>
      <c r="CW29" s="87"/>
      <c r="CX29" s="87"/>
      <c r="CY29" s="87"/>
      <c r="CZ29" s="87"/>
      <c r="DA29" s="87"/>
      <c r="DB29" s="87"/>
      <c r="DC29" s="87"/>
      <c r="DD29" s="87"/>
      <c r="DE29" s="87"/>
      <c r="DF29" s="87"/>
    </row>
    <row r="30" spans="1:113" s="4" customFormat="1" ht="29" customHeight="1" x14ac:dyDescent="0.25">
      <c r="A30" s="10" t="s">
        <v>60</v>
      </c>
      <c r="B30" s="10"/>
      <c r="C30" s="88"/>
      <c r="D30" s="10"/>
      <c r="E30" s="20"/>
      <c r="F30" s="20"/>
      <c r="G30" s="20"/>
      <c r="H30" s="20"/>
      <c r="I30" s="20"/>
      <c r="J30" s="20"/>
      <c r="K30" s="20"/>
      <c r="L30" s="17"/>
      <c r="M30" s="17"/>
    </row>
    <row r="31" spans="1:113" s="23" customFormat="1" ht="29" customHeight="1" x14ac:dyDescent="0.25">
      <c r="A31" s="10" t="s">
        <v>51</v>
      </c>
      <c r="B31" s="60" t="s">
        <v>189</v>
      </c>
      <c r="C31" s="89"/>
      <c r="D31" s="60"/>
      <c r="E31" s="60"/>
      <c r="F31" s="60"/>
      <c r="G31" s="60"/>
      <c r="H31" s="60"/>
      <c r="I31" s="60"/>
      <c r="J31" s="60"/>
      <c r="K31" s="60"/>
    </row>
    <row r="32" spans="1:113" s="23" customFormat="1" ht="29" customHeight="1" x14ac:dyDescent="0.25">
      <c r="A32" s="10"/>
      <c r="B32" s="60" t="s">
        <v>52</v>
      </c>
      <c r="C32" s="89"/>
      <c r="D32" s="60"/>
      <c r="E32" s="60"/>
      <c r="F32" s="60"/>
      <c r="G32" s="60"/>
      <c r="H32" s="60"/>
      <c r="I32" s="60"/>
      <c r="J32" s="60"/>
      <c r="K32" s="60"/>
    </row>
    <row r="33" spans="1:13" s="23" customFormat="1" ht="29" customHeight="1" x14ac:dyDescent="0.25">
      <c r="A33" s="10" t="s">
        <v>27</v>
      </c>
      <c r="B33" s="60" t="s">
        <v>190</v>
      </c>
      <c r="C33" s="89"/>
      <c r="D33" s="60"/>
      <c r="E33" s="60"/>
      <c r="F33" s="60"/>
      <c r="G33" s="60"/>
      <c r="H33" s="60"/>
      <c r="I33" s="60"/>
      <c r="J33" s="60"/>
      <c r="K33" s="60"/>
    </row>
    <row r="34" spans="1:13" s="23" customFormat="1" ht="29" customHeight="1" x14ac:dyDescent="0.25">
      <c r="A34" s="60"/>
      <c r="B34" s="60" t="s">
        <v>52</v>
      </c>
      <c r="C34" s="89"/>
      <c r="D34" s="60"/>
      <c r="E34" s="60"/>
      <c r="F34" s="60"/>
      <c r="G34" s="60"/>
      <c r="H34" s="60"/>
      <c r="I34" s="60"/>
      <c r="J34" s="60"/>
      <c r="K34" s="60"/>
    </row>
    <row r="35" spans="1:13" s="23" customFormat="1" ht="29" customHeight="1" x14ac:dyDescent="0.25">
      <c r="A35" s="90"/>
      <c r="B35" s="91" t="s">
        <v>191</v>
      </c>
      <c r="C35" s="92"/>
      <c r="D35" s="93"/>
      <c r="E35" s="93"/>
      <c r="F35" s="93"/>
      <c r="G35" s="93"/>
      <c r="H35" s="93"/>
      <c r="I35" s="93"/>
      <c r="J35" s="94"/>
      <c r="K35" s="90"/>
      <c r="L35" s="67"/>
      <c r="M35" s="67"/>
    </row>
    <row r="36" spans="1:13" s="23" customFormat="1" ht="19" x14ac:dyDescent="0.25">
      <c r="A36" s="60"/>
      <c r="B36" s="60"/>
      <c r="C36" s="88"/>
      <c r="D36" s="10"/>
      <c r="E36" s="10"/>
      <c r="F36" s="10"/>
      <c r="G36" s="60"/>
      <c r="H36" s="60"/>
      <c r="I36" s="60"/>
      <c r="J36" s="60"/>
      <c r="K36" s="60"/>
    </row>
    <row r="37" spans="1:13" s="23" customFormat="1" ht="28" customHeight="1" x14ac:dyDescent="0.25">
      <c r="A37" s="95" t="s">
        <v>224</v>
      </c>
      <c r="B37" s="60"/>
      <c r="C37" s="88"/>
      <c r="D37" s="10"/>
      <c r="E37" s="10"/>
      <c r="F37" s="10"/>
      <c r="G37" s="60"/>
      <c r="H37" s="60"/>
      <c r="I37" s="60"/>
      <c r="J37" s="60"/>
      <c r="K37" s="60"/>
    </row>
    <row r="38" spans="1:13" s="23" customFormat="1" ht="36" customHeight="1" x14ac:dyDescent="0.25">
      <c r="A38" s="10"/>
      <c r="B38" s="60" t="s">
        <v>225</v>
      </c>
      <c r="C38" s="88"/>
      <c r="D38" s="10"/>
      <c r="E38" s="10"/>
      <c r="F38" s="10"/>
      <c r="G38" s="60"/>
      <c r="H38" s="60"/>
      <c r="I38" s="60"/>
      <c r="J38" s="60"/>
      <c r="K38" s="60"/>
    </row>
    <row r="39" spans="1:13" s="23" customFormat="1" ht="36" customHeight="1" x14ac:dyDescent="0.25">
      <c r="A39" s="10"/>
      <c r="B39" s="60" t="s">
        <v>226</v>
      </c>
      <c r="C39" s="88"/>
      <c r="D39" s="10"/>
      <c r="E39" s="10"/>
      <c r="F39" s="10"/>
      <c r="G39" s="60"/>
      <c r="H39" s="60"/>
      <c r="I39" s="60"/>
      <c r="J39" s="60"/>
      <c r="K39" s="60"/>
    </row>
    <row r="40" spans="1:13" s="23" customFormat="1" ht="36" customHeight="1" x14ac:dyDescent="0.25">
      <c r="A40" s="10"/>
      <c r="B40" s="60" t="s">
        <v>227</v>
      </c>
      <c r="C40" s="88"/>
      <c r="D40" s="10"/>
      <c r="E40" s="10"/>
      <c r="F40" s="10"/>
      <c r="G40" s="60"/>
      <c r="H40" s="60"/>
      <c r="I40" s="60"/>
      <c r="J40" s="60"/>
      <c r="K40" s="60"/>
    </row>
    <row r="41" spans="1:13" s="23" customFormat="1" ht="36" customHeight="1" x14ac:dyDescent="0.25">
      <c r="A41" s="10"/>
      <c r="B41" s="60" t="s">
        <v>228</v>
      </c>
      <c r="C41" s="88"/>
      <c r="D41" s="10"/>
      <c r="E41" s="10"/>
      <c r="F41" s="10"/>
      <c r="G41" s="60"/>
      <c r="H41" s="60"/>
      <c r="I41" s="60"/>
      <c r="J41" s="60"/>
      <c r="K41" s="60"/>
    </row>
    <row r="42" spans="1:13" s="23" customFormat="1" ht="36" customHeight="1" x14ac:dyDescent="0.25">
      <c r="A42" s="10"/>
      <c r="B42" s="60" t="s">
        <v>229</v>
      </c>
      <c r="C42" s="88"/>
      <c r="D42" s="10"/>
      <c r="E42" s="10"/>
      <c r="F42" s="10"/>
      <c r="G42" s="60"/>
      <c r="H42" s="60"/>
      <c r="I42" s="60"/>
      <c r="J42" s="60"/>
      <c r="K42" s="60"/>
    </row>
    <row r="43" spans="1:13" s="23" customFormat="1" ht="23" customHeight="1" x14ac:dyDescent="0.25">
      <c r="A43" s="60"/>
      <c r="B43" s="60" t="s">
        <v>230</v>
      </c>
      <c r="C43" s="88"/>
      <c r="D43" s="10"/>
      <c r="E43" s="10"/>
      <c r="F43" s="10"/>
      <c r="G43" s="60"/>
      <c r="H43" s="60"/>
      <c r="I43" s="60"/>
      <c r="J43" s="60"/>
      <c r="K43" s="60"/>
    </row>
    <row r="44" spans="1:13" s="23" customFormat="1" ht="19" x14ac:dyDescent="0.25">
      <c r="C44" s="83"/>
      <c r="D44" s="4"/>
      <c r="E44" s="4"/>
      <c r="F44" s="4"/>
    </row>
    <row r="45" spans="1:13" s="23" customFormat="1" ht="21" x14ac:dyDescent="0.25">
      <c r="A45" s="97" t="s">
        <v>109</v>
      </c>
    </row>
    <row r="46" spans="1:13" s="23" customFormat="1" ht="19" x14ac:dyDescent="0.25"/>
    <row r="47" spans="1:13" s="23" customFormat="1" ht="19" x14ac:dyDescent="0.25"/>
    <row r="48" spans="1:13" s="23" customFormat="1" ht="19" x14ac:dyDescent="0.25"/>
    <row r="49" s="23" customFormat="1" ht="19" x14ac:dyDescent="0.25"/>
    <row r="50" s="23" customFormat="1" ht="19" x14ac:dyDescent="0.25"/>
    <row r="51" s="23" customFormat="1" ht="19" x14ac:dyDescent="0.25"/>
    <row r="52" s="23" customFormat="1" ht="19" x14ac:dyDescent="0.25"/>
    <row r="53" s="23" customFormat="1" ht="19" x14ac:dyDescent="0.25"/>
    <row r="54" s="23" customFormat="1" ht="19" x14ac:dyDescent="0.25"/>
    <row r="55" s="23" customFormat="1" ht="19" x14ac:dyDescent="0.25"/>
    <row r="56" s="23" customFormat="1" ht="19" x14ac:dyDescent="0.25"/>
    <row r="57" s="23" customFormat="1" ht="19" x14ac:dyDescent="0.25"/>
    <row r="58" s="23" customFormat="1" ht="19" x14ac:dyDescent="0.25"/>
    <row r="59" s="23" customFormat="1" ht="19" x14ac:dyDescent="0.25"/>
    <row r="60" s="23" customFormat="1" ht="19" x14ac:dyDescent="0.25"/>
    <row r="61" s="23" customFormat="1" ht="19" x14ac:dyDescent="0.25"/>
    <row r="62" s="23" customFormat="1" ht="19" x14ac:dyDescent="0.25"/>
    <row r="63" s="23" customFormat="1" ht="19" x14ac:dyDescent="0.25"/>
    <row r="64" s="23" customFormat="1" ht="19" x14ac:dyDescent="0.25"/>
    <row r="65" s="23" customFormat="1" ht="19" x14ac:dyDescent="0.25"/>
    <row r="66" s="23" customFormat="1" ht="19" x14ac:dyDescent="0.25"/>
  </sheetData>
  <pageMargins left="0.7" right="0.7" top="0.75" bottom="0.75" header="0.3" footer="0.3"/>
  <pageSetup orientation="portrait"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G1" sqref="G1"/>
    </sheetView>
  </sheetViews>
  <sheetFormatPr baseColWidth="10" defaultRowHeight="14" x14ac:dyDescent="0.2"/>
  <cols>
    <col min="1" max="1" width="2.5703125" style="39" customWidth="1"/>
    <col min="2" max="2" width="13.7109375" style="39" customWidth="1"/>
    <col min="3" max="3" width="10.7109375" style="39" customWidth="1"/>
    <col min="4" max="4" width="9.85546875" style="39" customWidth="1"/>
    <col min="5" max="6" width="10.7109375" style="39" customWidth="1"/>
    <col min="7" max="7" width="15.5703125" style="39" customWidth="1"/>
    <col min="8" max="8" width="10.7109375" style="39"/>
    <col min="9" max="17" width="7.5703125" style="39" customWidth="1"/>
    <col min="18" max="16384" width="10.7109375" style="39"/>
  </cols>
  <sheetData>
    <row r="1" spans="1:9" s="36" customFormat="1" ht="21" x14ac:dyDescent="0.25">
      <c r="B1" s="99" t="s">
        <v>64</v>
      </c>
    </row>
    <row r="2" spans="1:9" s="36" customFormat="1" ht="19" x14ac:dyDescent="0.25"/>
    <row r="3" spans="1:9" s="37" customFormat="1" ht="24" customHeight="1" x14ac:dyDescent="0.25">
      <c r="A3" s="36"/>
      <c r="B3" s="36" t="s">
        <v>196</v>
      </c>
      <c r="C3" s="36"/>
      <c r="D3" s="36"/>
      <c r="E3" s="36"/>
      <c r="F3" s="36"/>
      <c r="G3" s="36"/>
      <c r="H3" s="36"/>
      <c r="I3" s="36"/>
    </row>
    <row r="4" spans="1:9" s="37" customFormat="1" ht="24" customHeight="1" x14ac:dyDescent="0.25">
      <c r="A4" s="36"/>
      <c r="B4" s="36" t="s">
        <v>65</v>
      </c>
      <c r="C4" s="36"/>
      <c r="D4" s="36"/>
      <c r="E4" s="36"/>
      <c r="F4" s="36"/>
      <c r="G4" s="36"/>
      <c r="H4" s="36"/>
      <c r="I4" s="36"/>
    </row>
    <row r="5" spans="1:9" s="37" customFormat="1" ht="18.75" customHeight="1" x14ac:dyDescent="0.25">
      <c r="A5" s="36"/>
      <c r="B5" s="36"/>
      <c r="C5" s="36"/>
      <c r="D5" s="36"/>
      <c r="E5" s="36"/>
      <c r="F5" s="36"/>
      <c r="G5" s="36"/>
      <c r="H5" s="36"/>
      <c r="I5" s="36"/>
    </row>
    <row r="6" spans="1:9" s="37" customFormat="1" ht="17" customHeight="1" x14ac:dyDescent="0.25">
      <c r="A6" s="36"/>
      <c r="B6" s="35" t="s">
        <v>66</v>
      </c>
      <c r="C6" s="36"/>
      <c r="D6" s="36"/>
      <c r="E6" s="36"/>
      <c r="F6" s="36"/>
      <c r="G6" s="36"/>
      <c r="H6" s="36"/>
      <c r="I6" s="36"/>
    </row>
    <row r="7" spans="1:9" s="37" customFormat="1" ht="34" customHeight="1" x14ac:dyDescent="0.25">
      <c r="A7" s="36"/>
      <c r="B7" s="36" t="s">
        <v>67</v>
      </c>
      <c r="C7" s="36"/>
      <c r="D7" s="36"/>
      <c r="E7" s="36"/>
      <c r="F7" s="36"/>
      <c r="G7" s="36"/>
      <c r="H7" s="36"/>
      <c r="I7" s="36"/>
    </row>
    <row r="8" spans="1:9" s="37" customFormat="1" ht="34" customHeight="1" x14ac:dyDescent="0.25">
      <c r="A8" s="36"/>
      <c r="B8" s="36" t="s">
        <v>197</v>
      </c>
      <c r="C8" s="36"/>
      <c r="D8" s="36"/>
      <c r="E8" s="36"/>
      <c r="F8" s="36"/>
      <c r="G8" s="36"/>
      <c r="H8" s="36"/>
      <c r="I8" s="36"/>
    </row>
    <row r="9" spans="1:9" s="37" customFormat="1" ht="34" customHeight="1" x14ac:dyDescent="0.25">
      <c r="A9" s="36"/>
      <c r="B9" s="36" t="s">
        <v>68</v>
      </c>
      <c r="C9" s="36"/>
      <c r="D9" s="36"/>
      <c r="E9" s="36"/>
      <c r="F9" s="36"/>
      <c r="G9" s="36"/>
      <c r="H9" s="36"/>
      <c r="I9" s="36"/>
    </row>
    <row r="10" spans="1:9" s="37" customFormat="1" ht="34" customHeight="1" x14ac:dyDescent="0.25">
      <c r="A10" s="36"/>
      <c r="B10" s="36" t="s">
        <v>69</v>
      </c>
      <c r="C10" s="36"/>
      <c r="D10" s="36"/>
      <c r="E10" s="36"/>
      <c r="F10" s="36"/>
      <c r="G10" s="36"/>
      <c r="H10" s="36"/>
      <c r="I10" s="36"/>
    </row>
    <row r="11" spans="1:9" s="37" customFormat="1" ht="34" customHeight="1" x14ac:dyDescent="0.25">
      <c r="A11" s="36"/>
      <c r="B11" s="36" t="s">
        <v>70</v>
      </c>
      <c r="C11" s="36"/>
      <c r="D11" s="36"/>
      <c r="E11" s="36"/>
      <c r="F11" s="36"/>
      <c r="G11" s="36"/>
      <c r="H11" s="36"/>
      <c r="I11" s="36"/>
    </row>
    <row r="12" spans="1:9" s="37" customFormat="1" ht="34" customHeight="1" x14ac:dyDescent="0.25">
      <c r="A12" s="36"/>
      <c r="B12" s="36" t="s">
        <v>195</v>
      </c>
      <c r="C12" s="36"/>
      <c r="D12" s="36"/>
      <c r="E12" s="36"/>
      <c r="F12" s="36"/>
      <c r="G12" s="36"/>
      <c r="H12" s="36"/>
      <c r="I12" s="36"/>
    </row>
    <row r="13" spans="1:9" s="37" customFormat="1" ht="34" customHeight="1" x14ac:dyDescent="0.25">
      <c r="A13" s="36"/>
      <c r="B13" s="36" t="s">
        <v>71</v>
      </c>
      <c r="C13" s="36"/>
      <c r="D13" s="36"/>
      <c r="E13" s="36"/>
      <c r="F13" s="36"/>
      <c r="G13" s="36"/>
      <c r="H13" s="36"/>
      <c r="I13" s="36"/>
    </row>
    <row r="14" spans="1:9" s="37" customFormat="1" ht="34" customHeight="1" x14ac:dyDescent="0.25">
      <c r="A14" s="36"/>
      <c r="B14" s="36" t="s">
        <v>72</v>
      </c>
      <c r="C14" s="36"/>
      <c r="D14" s="36"/>
      <c r="E14" s="36"/>
      <c r="F14" s="36"/>
      <c r="G14" s="36"/>
      <c r="H14" s="36"/>
      <c r="I14" s="36"/>
    </row>
    <row r="15" spans="1:9" s="37" customFormat="1" ht="18" customHeight="1" x14ac:dyDescent="0.25">
      <c r="A15" s="36"/>
      <c r="B15" s="36"/>
      <c r="C15" s="36"/>
      <c r="D15" s="36"/>
      <c r="E15" s="36"/>
      <c r="F15" s="36"/>
      <c r="G15" s="36"/>
      <c r="H15" s="36"/>
      <c r="I15" s="36"/>
    </row>
    <row r="16" spans="1:9" ht="19" x14ac:dyDescent="0.25">
      <c r="A16" s="36"/>
      <c r="B16" s="36"/>
      <c r="C16" s="36"/>
      <c r="D16" s="36"/>
      <c r="E16" s="36"/>
      <c r="F16" s="36"/>
      <c r="G16" s="36"/>
      <c r="H16" s="36"/>
      <c r="I16" s="36"/>
    </row>
    <row r="17" spans="1:17" ht="21" x14ac:dyDescent="0.25">
      <c r="A17" s="36"/>
      <c r="B17" s="97" t="s">
        <v>110</v>
      </c>
      <c r="C17" s="36"/>
      <c r="D17" s="36"/>
      <c r="E17" s="36"/>
      <c r="F17" s="36"/>
      <c r="G17" s="36"/>
      <c r="H17" s="36"/>
      <c r="I17" s="36"/>
    </row>
    <row r="18" spans="1:17" ht="19" x14ac:dyDescent="0.25">
      <c r="A18" s="36"/>
      <c r="B18" s="36"/>
      <c r="C18" s="36"/>
      <c r="D18" s="36"/>
      <c r="E18" s="36"/>
      <c r="F18" s="36"/>
      <c r="G18" s="36"/>
      <c r="H18" s="36"/>
      <c r="I18" s="36"/>
    </row>
    <row r="23" spans="1:17" ht="132" customHeight="1" x14ac:dyDescent="0.2"/>
    <row r="24" spans="1:17" ht="110" customHeight="1" x14ac:dyDescent="0.25">
      <c r="I24" s="156" t="s">
        <v>251</v>
      </c>
      <c r="J24" s="156"/>
      <c r="K24" s="156"/>
      <c r="L24" s="156"/>
      <c r="M24" s="156"/>
      <c r="N24" s="156"/>
      <c r="O24" s="156"/>
      <c r="P24" s="156"/>
      <c r="Q24" s="156"/>
    </row>
  </sheetData>
  <mergeCells count="1">
    <mergeCell ref="I24:Q24"/>
  </mergeCells>
  <phoneticPr fontId="0" type="noConversion"/>
  <printOptions gridLines="1" gridLinesSet="0"/>
  <pageMargins left="0.7" right="0.7" top="0.75" bottom="0.75" header="0.5" footer="0.5"/>
  <headerFooter>
    <oddHeader>&amp;A</oddHeader>
    <oddFooter>Page &amp;P</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7"/>
  <sheetViews>
    <sheetView workbookViewId="0">
      <selection activeCell="H1" sqref="H1"/>
    </sheetView>
  </sheetViews>
  <sheetFormatPr baseColWidth="10" defaultColWidth="11.42578125" defaultRowHeight="14" x14ac:dyDescent="0.2"/>
  <cols>
    <col min="1" max="1" width="3" style="8" customWidth="1"/>
    <col min="2" max="2" width="6.85546875" style="8" customWidth="1"/>
    <col min="3" max="16384" width="11.42578125" style="8"/>
  </cols>
  <sheetData>
    <row r="1" spans="1:11" s="37" customFormat="1" ht="24" customHeight="1" x14ac:dyDescent="0.25">
      <c r="A1" s="36"/>
      <c r="B1" s="99" t="s">
        <v>73</v>
      </c>
      <c r="C1" s="35"/>
      <c r="D1" s="36"/>
      <c r="E1" s="36"/>
      <c r="F1" s="36"/>
      <c r="G1" s="36"/>
      <c r="H1" s="36"/>
      <c r="I1" s="36"/>
      <c r="J1" s="36"/>
      <c r="K1" s="36"/>
    </row>
    <row r="2" spans="1:11" s="37" customFormat="1" ht="9.75" customHeight="1" x14ac:dyDescent="0.25">
      <c r="A2" s="36"/>
      <c r="B2" s="36"/>
      <c r="C2" s="35"/>
      <c r="D2" s="36"/>
      <c r="E2" s="36"/>
      <c r="F2" s="36"/>
      <c r="G2" s="36"/>
      <c r="H2" s="36"/>
      <c r="I2" s="36"/>
      <c r="J2" s="36"/>
      <c r="K2" s="36"/>
    </row>
    <row r="3" spans="1:11" s="38" customFormat="1" ht="35" customHeight="1" x14ac:dyDescent="0.25">
      <c r="A3" s="35"/>
      <c r="B3" s="35"/>
      <c r="C3" s="36" t="s">
        <v>198</v>
      </c>
      <c r="D3" s="35"/>
      <c r="E3" s="35"/>
      <c r="F3" s="35"/>
      <c r="G3" s="35"/>
      <c r="H3" s="35"/>
      <c r="I3" s="35"/>
      <c r="J3" s="35"/>
      <c r="K3" s="35"/>
    </row>
    <row r="4" spans="1:11" s="38" customFormat="1" ht="35" customHeight="1" x14ac:dyDescent="0.25">
      <c r="A4" s="35"/>
      <c r="B4" s="35"/>
      <c r="C4" s="36" t="s">
        <v>199</v>
      </c>
      <c r="D4" s="35"/>
      <c r="E4" s="35"/>
      <c r="F4" s="35"/>
      <c r="G4" s="35"/>
      <c r="H4" s="35"/>
      <c r="I4" s="35"/>
      <c r="J4" s="35"/>
      <c r="K4" s="35"/>
    </row>
    <row r="5" spans="1:11" s="37" customFormat="1" ht="35" customHeight="1" x14ac:dyDescent="0.25">
      <c r="A5" s="36"/>
      <c r="B5" s="36"/>
      <c r="C5" s="36" t="s">
        <v>200</v>
      </c>
      <c r="D5" s="36"/>
      <c r="E5" s="36"/>
      <c r="F5" s="36"/>
      <c r="G5" s="36"/>
      <c r="H5" s="36"/>
      <c r="I5" s="36"/>
      <c r="J5" s="36"/>
      <c r="K5" s="36"/>
    </row>
    <row r="6" spans="1:11" s="37" customFormat="1" ht="35" customHeight="1" x14ac:dyDescent="0.25">
      <c r="A6" s="36"/>
      <c r="B6" s="36"/>
      <c r="C6" s="36" t="s">
        <v>74</v>
      </c>
      <c r="D6" s="36"/>
      <c r="E6" s="36"/>
      <c r="F6" s="36"/>
      <c r="G6" s="36"/>
      <c r="H6" s="36"/>
      <c r="I6" s="36"/>
      <c r="J6" s="36"/>
      <c r="K6" s="36"/>
    </row>
    <row r="7" spans="1:11" s="37" customFormat="1" ht="35" customHeight="1" x14ac:dyDescent="0.25">
      <c r="A7" s="36"/>
      <c r="B7" s="36"/>
      <c r="C7" s="35" t="s">
        <v>201</v>
      </c>
      <c r="D7" s="36"/>
      <c r="E7" s="36"/>
      <c r="F7" s="36"/>
      <c r="G7" s="36"/>
      <c r="H7" s="36"/>
      <c r="I7" s="36"/>
      <c r="J7" s="36"/>
      <c r="K7" s="36"/>
    </row>
    <row r="8" spans="1:11" s="37" customFormat="1" ht="35" customHeight="1" x14ac:dyDescent="0.25">
      <c r="A8" s="36"/>
      <c r="B8" s="36"/>
      <c r="C8" s="36" t="s">
        <v>202</v>
      </c>
      <c r="D8" s="36"/>
      <c r="E8" s="36"/>
      <c r="F8" s="36"/>
      <c r="G8" s="36"/>
      <c r="H8" s="36"/>
      <c r="I8" s="36"/>
      <c r="J8" s="36"/>
      <c r="K8" s="36"/>
    </row>
    <row r="9" spans="1:11" s="37" customFormat="1" ht="35" customHeight="1" x14ac:dyDescent="0.25">
      <c r="A9" s="36"/>
      <c r="B9" s="36"/>
      <c r="C9" s="36" t="s">
        <v>203</v>
      </c>
      <c r="D9" s="36"/>
      <c r="E9" s="36"/>
      <c r="F9" s="36"/>
      <c r="G9" s="36"/>
      <c r="H9" s="36"/>
      <c r="I9" s="36"/>
      <c r="J9" s="36"/>
      <c r="K9" s="36"/>
    </row>
    <row r="10" spans="1:11" s="37" customFormat="1" ht="35" customHeight="1" x14ac:dyDescent="0.25">
      <c r="A10" s="36"/>
      <c r="B10" s="36"/>
      <c r="C10" s="36" t="s">
        <v>75</v>
      </c>
      <c r="D10" s="36"/>
      <c r="E10" s="36"/>
      <c r="F10" s="36"/>
      <c r="G10" s="36"/>
      <c r="H10" s="36"/>
      <c r="I10" s="36"/>
      <c r="J10" s="36"/>
      <c r="K10" s="36"/>
    </row>
    <row r="11" spans="1:11" s="37" customFormat="1" ht="16" customHeight="1" x14ac:dyDescent="0.25">
      <c r="A11" s="36"/>
      <c r="B11" s="36"/>
      <c r="C11" s="36"/>
      <c r="D11" s="36"/>
      <c r="E11" s="36"/>
      <c r="F11" s="36"/>
      <c r="G11" s="36"/>
      <c r="H11" s="36"/>
      <c r="I11" s="36"/>
      <c r="J11" s="36"/>
      <c r="K11" s="36"/>
    </row>
    <row r="12" spans="1:11" s="37" customFormat="1" ht="35" customHeight="1" x14ac:dyDescent="0.35">
      <c r="A12" s="36"/>
      <c r="B12" s="36"/>
      <c r="C12" s="36" t="s">
        <v>204</v>
      </c>
      <c r="D12" s="36"/>
      <c r="E12" s="36"/>
      <c r="F12" s="36"/>
      <c r="G12" s="36"/>
      <c r="H12" s="106" t="s">
        <v>205</v>
      </c>
      <c r="I12" s="107"/>
      <c r="J12" s="108"/>
      <c r="K12" s="36"/>
    </row>
    <row r="13" spans="1:11" s="31" customFormat="1" ht="10.5" customHeight="1" x14ac:dyDescent="0.25">
      <c r="A13" s="36"/>
      <c r="B13" s="36"/>
      <c r="C13" s="36"/>
      <c r="D13" s="36"/>
      <c r="E13" s="36"/>
      <c r="F13" s="36"/>
      <c r="G13" s="36"/>
      <c r="H13" s="36"/>
      <c r="I13" s="36"/>
      <c r="J13" s="36"/>
      <c r="K13" s="36"/>
    </row>
    <row r="14" spans="1:11" s="31" customFormat="1" ht="22.5" customHeight="1" x14ac:dyDescent="0.25">
      <c r="A14" s="36"/>
      <c r="B14" s="36"/>
      <c r="C14" s="42" t="s">
        <v>76</v>
      </c>
      <c r="D14" s="44">
        <v>2</v>
      </c>
      <c r="E14" s="36"/>
      <c r="F14" s="36"/>
      <c r="G14" s="36"/>
      <c r="H14" s="36"/>
      <c r="I14" s="36"/>
      <c r="J14" s="36"/>
      <c r="K14" s="36"/>
    </row>
    <row r="15" spans="1:11" s="31" customFormat="1" ht="22.5" customHeight="1" x14ac:dyDescent="0.25">
      <c r="A15" s="36"/>
      <c r="B15" s="36"/>
      <c r="C15" s="42" t="s">
        <v>77</v>
      </c>
      <c r="D15" s="43">
        <v>1000</v>
      </c>
      <c r="E15" s="36"/>
      <c r="F15" s="36"/>
      <c r="G15" s="36"/>
      <c r="H15" s="36"/>
      <c r="I15" s="36"/>
      <c r="J15" s="36"/>
      <c r="K15" s="36"/>
    </row>
    <row r="16" spans="1:11" s="31" customFormat="1" ht="22.5" customHeight="1" x14ac:dyDescent="0.25">
      <c r="A16" s="36"/>
      <c r="B16" s="36"/>
      <c r="C16" s="104"/>
      <c r="D16" s="105"/>
      <c r="E16" s="36"/>
      <c r="F16" s="36"/>
      <c r="G16" s="36"/>
      <c r="H16" s="36"/>
      <c r="I16" s="36"/>
      <c r="J16" s="36"/>
      <c r="K16" s="36"/>
    </row>
    <row r="17" spans="1:55" s="31" customFormat="1" ht="27" customHeight="1" x14ac:dyDescent="0.25">
      <c r="A17" s="36"/>
      <c r="B17" s="101" t="s">
        <v>121</v>
      </c>
      <c r="C17" s="102"/>
      <c r="D17" s="102"/>
      <c r="E17" s="102"/>
      <c r="F17" s="102"/>
      <c r="G17" s="102"/>
      <c r="H17" s="36"/>
      <c r="I17" s="36"/>
      <c r="J17" s="36"/>
      <c r="K17" s="36"/>
    </row>
    <row r="18" spans="1:55" s="31" customFormat="1" ht="27" customHeight="1" x14ac:dyDescent="0.25">
      <c r="A18" s="36"/>
      <c r="B18" s="101" t="s">
        <v>122</v>
      </c>
      <c r="C18" s="102"/>
      <c r="D18" s="102"/>
      <c r="E18" s="102"/>
      <c r="F18" s="102"/>
      <c r="G18" s="102"/>
      <c r="H18" s="36"/>
      <c r="I18" s="36"/>
      <c r="J18" s="36"/>
      <c r="K18" s="36"/>
    </row>
    <row r="19" spans="1:55" s="31" customFormat="1" ht="27" customHeight="1" x14ac:dyDescent="0.25">
      <c r="A19" s="36"/>
      <c r="B19" s="101" t="s">
        <v>119</v>
      </c>
      <c r="C19" s="102"/>
      <c r="D19" s="102"/>
      <c r="E19" s="102"/>
      <c r="F19" s="102"/>
      <c r="G19" s="102"/>
      <c r="H19" s="36"/>
      <c r="I19" s="36"/>
      <c r="J19" s="36"/>
      <c r="K19" s="36"/>
    </row>
    <row r="20" spans="1:55" s="37" customFormat="1" ht="27" customHeight="1" x14ac:dyDescent="0.25">
      <c r="A20" s="36"/>
      <c r="B20" s="101" t="s">
        <v>120</v>
      </c>
      <c r="C20" s="102"/>
      <c r="D20" s="102"/>
      <c r="E20" s="102"/>
      <c r="F20" s="102"/>
      <c r="G20" s="102"/>
      <c r="H20" s="36"/>
      <c r="I20" s="36"/>
      <c r="J20" s="36"/>
      <c r="K20" s="36"/>
    </row>
    <row r="21" spans="1:55" s="37" customFormat="1" ht="27" customHeight="1" x14ac:dyDescent="0.25">
      <c r="A21" s="36"/>
      <c r="B21" s="101" t="s">
        <v>51</v>
      </c>
      <c r="C21" s="102" t="s">
        <v>123</v>
      </c>
      <c r="D21" s="102"/>
      <c r="E21" s="102"/>
      <c r="F21" s="102"/>
      <c r="G21" s="102"/>
      <c r="H21" s="36"/>
      <c r="I21" s="36"/>
      <c r="J21" s="36"/>
      <c r="K21" s="36"/>
    </row>
    <row r="22" spans="1:55" s="37" customFormat="1" ht="22" customHeight="1" x14ac:dyDescent="0.25">
      <c r="A22" s="36"/>
      <c r="B22" s="101"/>
      <c r="C22" s="102" t="s">
        <v>124</v>
      </c>
      <c r="D22" s="102"/>
      <c r="E22" s="102"/>
      <c r="F22" s="102"/>
      <c r="G22" s="102"/>
      <c r="H22" s="36"/>
      <c r="I22" s="36"/>
      <c r="J22" s="36"/>
      <c r="K22" s="36"/>
    </row>
    <row r="23" spans="1:55" s="37" customFormat="1" ht="27" customHeight="1" x14ac:dyDescent="0.25">
      <c r="A23" s="36"/>
      <c r="B23" s="102" t="s">
        <v>78</v>
      </c>
      <c r="C23" s="46"/>
      <c r="D23" s="102"/>
      <c r="E23" s="102"/>
      <c r="F23" s="102"/>
      <c r="G23" s="102"/>
      <c r="H23" s="36"/>
      <c r="I23" s="36"/>
      <c r="J23" s="36"/>
      <c r="K23" s="36"/>
    </row>
    <row r="24" spans="1:55" s="31" customFormat="1" ht="43" customHeight="1" x14ac:dyDescent="0.25">
      <c r="A24" s="36"/>
      <c r="B24" s="102" t="s">
        <v>79</v>
      </c>
      <c r="C24" s="45"/>
      <c r="D24" s="102"/>
      <c r="E24" s="102"/>
      <c r="F24" s="102"/>
      <c r="G24" s="102"/>
      <c r="H24" s="36"/>
      <c r="I24" s="36"/>
      <c r="J24" s="36"/>
      <c r="K24" s="36"/>
      <c r="R24" s="34"/>
      <c r="S24" s="34"/>
      <c r="T24" s="34"/>
      <c r="U24" s="34"/>
      <c r="V24" s="34"/>
      <c r="W24" s="34"/>
    </row>
    <row r="25" spans="1:55" s="31" customFormat="1" ht="27" customHeight="1" x14ac:dyDescent="0.25">
      <c r="A25" s="36"/>
      <c r="B25" s="36"/>
      <c r="C25" s="36"/>
      <c r="D25" s="36"/>
      <c r="E25" s="36"/>
      <c r="F25" s="36"/>
      <c r="G25" s="36"/>
      <c r="H25" s="36"/>
      <c r="I25" s="36"/>
      <c r="J25" s="36"/>
      <c r="K25" s="36"/>
      <c r="N25" s="40"/>
      <c r="O25" s="40"/>
      <c r="P25" s="40"/>
      <c r="Q25" s="40"/>
      <c r="R25" s="47"/>
      <c r="S25" s="47"/>
      <c r="T25" s="47"/>
      <c r="U25" s="47"/>
      <c r="V25" s="47"/>
      <c r="W25" s="47"/>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row>
    <row r="26" spans="1:55" s="37" customFormat="1" ht="27" customHeight="1" x14ac:dyDescent="0.25">
      <c r="A26" s="36"/>
      <c r="B26" s="97" t="s">
        <v>111</v>
      </c>
      <c r="C26" s="36"/>
      <c r="D26" s="36"/>
      <c r="E26" s="36"/>
      <c r="F26" s="36"/>
      <c r="G26" s="36"/>
      <c r="H26" s="36"/>
      <c r="I26" s="103"/>
      <c r="J26" s="103"/>
      <c r="K26" s="103"/>
      <c r="M26" s="41"/>
      <c r="O26" s="41"/>
      <c r="Q26" s="41"/>
      <c r="R26" s="48"/>
      <c r="S26" s="48"/>
      <c r="T26" s="48"/>
      <c r="U26" s="48"/>
      <c r="V26" s="48"/>
      <c r="W26" s="48"/>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row>
    <row r="27" spans="1:55" s="31" customFormat="1" ht="27" customHeight="1" x14ac:dyDescent="0.25">
      <c r="A27" s="36"/>
      <c r="B27" s="36"/>
      <c r="C27" s="36"/>
      <c r="D27" s="36"/>
      <c r="E27" s="36"/>
      <c r="F27" s="36"/>
      <c r="G27" s="36"/>
      <c r="H27" s="103"/>
      <c r="I27" s="36"/>
      <c r="J27" s="36"/>
      <c r="K27" s="36"/>
      <c r="M27" s="40"/>
      <c r="O27" s="40"/>
      <c r="Q27" s="40"/>
      <c r="R27" s="49" t="s">
        <v>37</v>
      </c>
      <c r="S27" s="47">
        <v>1</v>
      </c>
      <c r="T27" s="47">
        <f t="shared" ref="T27:AQ27" si="0">S27+1</f>
        <v>2</v>
      </c>
      <c r="U27" s="47">
        <f t="shared" si="0"/>
        <v>3</v>
      </c>
      <c r="V27" s="47">
        <f t="shared" si="0"/>
        <v>4</v>
      </c>
      <c r="W27" s="47">
        <f t="shared" si="0"/>
        <v>5</v>
      </c>
      <c r="X27" s="40">
        <f t="shared" si="0"/>
        <v>6</v>
      </c>
      <c r="Y27" s="40">
        <f t="shared" si="0"/>
        <v>7</v>
      </c>
      <c r="Z27" s="40">
        <f t="shared" si="0"/>
        <v>8</v>
      </c>
      <c r="AA27" s="40">
        <f t="shared" si="0"/>
        <v>9</v>
      </c>
      <c r="AB27" s="40">
        <f t="shared" si="0"/>
        <v>10</v>
      </c>
      <c r="AC27" s="40">
        <f t="shared" si="0"/>
        <v>11</v>
      </c>
      <c r="AD27" s="40">
        <f t="shared" si="0"/>
        <v>12</v>
      </c>
      <c r="AE27" s="40">
        <f t="shared" si="0"/>
        <v>13</v>
      </c>
      <c r="AF27" s="40">
        <f t="shared" si="0"/>
        <v>14</v>
      </c>
      <c r="AG27" s="40">
        <f t="shared" si="0"/>
        <v>15</v>
      </c>
      <c r="AH27" s="40">
        <f t="shared" si="0"/>
        <v>16</v>
      </c>
      <c r="AI27" s="40">
        <f t="shared" si="0"/>
        <v>17</v>
      </c>
      <c r="AJ27" s="40">
        <f t="shared" si="0"/>
        <v>18</v>
      </c>
      <c r="AK27" s="40">
        <f t="shared" si="0"/>
        <v>19</v>
      </c>
      <c r="AL27" s="40">
        <f t="shared" si="0"/>
        <v>20</v>
      </c>
      <c r="AM27" s="40">
        <f t="shared" si="0"/>
        <v>21</v>
      </c>
      <c r="AN27" s="40">
        <f t="shared" si="0"/>
        <v>22</v>
      </c>
      <c r="AO27" s="40">
        <f t="shared" si="0"/>
        <v>23</v>
      </c>
      <c r="AP27" s="40">
        <f t="shared" si="0"/>
        <v>24</v>
      </c>
      <c r="AQ27" s="40">
        <f t="shared" si="0"/>
        <v>25</v>
      </c>
      <c r="AR27" s="40"/>
      <c r="AS27" s="40"/>
      <c r="AT27" s="40"/>
      <c r="AU27" s="40"/>
      <c r="AV27" s="40"/>
      <c r="AW27" s="40"/>
      <c r="AX27" s="40"/>
      <c r="AY27" s="40"/>
      <c r="AZ27" s="40"/>
      <c r="BA27" s="40"/>
      <c r="BB27" s="40"/>
      <c r="BC27" s="40"/>
    </row>
    <row r="28" spans="1:55" s="31" customFormat="1" ht="19" x14ac:dyDescent="0.25">
      <c r="A28" s="36"/>
      <c r="B28" s="36"/>
      <c r="C28" s="36"/>
      <c r="D28" s="36"/>
      <c r="E28" s="36"/>
      <c r="F28" s="36"/>
      <c r="G28" s="36"/>
      <c r="H28" s="36"/>
      <c r="I28" s="36"/>
      <c r="J28" s="36"/>
      <c r="K28" s="36"/>
      <c r="M28" s="40"/>
      <c r="O28" s="40"/>
      <c r="Q28" s="40"/>
      <c r="R28" s="49" t="s">
        <v>80</v>
      </c>
      <c r="S28" s="47">
        <v>10</v>
      </c>
      <c r="T28" s="47">
        <f t="shared" ref="T28:AQ28" si="1">S28+($D14*S28*(1-S28/$D15))</f>
        <v>29.8</v>
      </c>
      <c r="U28" s="47">
        <f t="shared" si="1"/>
        <v>87.623919999999998</v>
      </c>
      <c r="V28" s="47">
        <f t="shared" si="1"/>
        <v>247.51585728766719</v>
      </c>
      <c r="W28" s="47">
        <f t="shared" si="1"/>
        <v>620.01937264530386</v>
      </c>
      <c r="X28" s="40">
        <f t="shared" si="1"/>
        <v>1091.2100730249592</v>
      </c>
      <c r="Y28" s="40">
        <f t="shared" si="1"/>
        <v>892.15137213260402</v>
      </c>
      <c r="Z28" s="40">
        <f t="shared" si="1"/>
        <v>1084.585974801636</v>
      </c>
      <c r="AA28" s="40">
        <f t="shared" si="1"/>
        <v>901.10445093207795</v>
      </c>
      <c r="AB28" s="40">
        <f t="shared" si="1"/>
        <v>1079.3348898170307</v>
      </c>
      <c r="AC28" s="40">
        <f t="shared" si="1"/>
        <v>908.07706069840833</v>
      </c>
      <c r="AD28" s="40">
        <f t="shared" si="1"/>
        <v>1075.0232857619035</v>
      </c>
      <c r="AE28" s="40">
        <f t="shared" si="1"/>
        <v>913.71972742507194</v>
      </c>
      <c r="AF28" s="40">
        <f t="shared" si="1"/>
        <v>1071.3917017037204</v>
      </c>
      <c r="AG28" s="40">
        <f t="shared" si="1"/>
        <v>918.41474815197353</v>
      </c>
      <c r="AH28" s="40">
        <f t="shared" si="1"/>
        <v>1068.2729452098147</v>
      </c>
      <c r="AI28" s="40">
        <f t="shared" si="1"/>
        <v>922.40466469494049</v>
      </c>
      <c r="AJ28" s="40">
        <f t="shared" si="1"/>
        <v>1065.5532631828503</v>
      </c>
      <c r="AK28" s="40">
        <f t="shared" si="1"/>
        <v>925.85227618930946</v>
      </c>
      <c r="AL28" s="40">
        <f t="shared" si="1"/>
        <v>1063.1519539180777</v>
      </c>
      <c r="AM28" s="40">
        <f t="shared" si="1"/>
        <v>928.87170751458052</v>
      </c>
      <c r="AN28" s="40">
        <f t="shared" si="1"/>
        <v>1061.0098245016368</v>
      </c>
      <c r="AO28" s="40">
        <f t="shared" si="1"/>
        <v>931.54577812692207</v>
      </c>
      <c r="AP28" s="40">
        <f t="shared" si="1"/>
        <v>1059.0822608885808</v>
      </c>
      <c r="AQ28" s="40">
        <f t="shared" si="1"/>
        <v>933.93631200800655</v>
      </c>
      <c r="AR28" s="40"/>
      <c r="AS28" s="40"/>
      <c r="AT28" s="40"/>
      <c r="AU28" s="40"/>
      <c r="AV28" s="40"/>
      <c r="AW28" s="40"/>
      <c r="AX28" s="40"/>
      <c r="AY28" s="40"/>
      <c r="AZ28" s="40"/>
      <c r="BA28" s="40"/>
      <c r="BB28" s="40"/>
      <c r="BC28" s="40"/>
    </row>
    <row r="29" spans="1:55" s="31" customFormat="1" ht="19" x14ac:dyDescent="0.25">
      <c r="A29" s="36"/>
      <c r="B29" s="36"/>
      <c r="C29" s="36"/>
      <c r="D29" s="36"/>
      <c r="E29" s="36"/>
      <c r="F29" s="36"/>
      <c r="G29" s="36"/>
      <c r="H29" s="36"/>
      <c r="I29" s="36"/>
      <c r="J29" s="36"/>
      <c r="K29" s="36"/>
      <c r="M29" s="40"/>
      <c r="O29" s="40"/>
      <c r="Q29" s="40"/>
      <c r="R29" s="49" t="s">
        <v>81</v>
      </c>
      <c r="S29" s="47">
        <f>S28</f>
        <v>10</v>
      </c>
      <c r="T29" s="47">
        <f t="shared" ref="T29:AQ29" si="2">S29*(1+$D14)</f>
        <v>30</v>
      </c>
      <c r="U29" s="47">
        <f t="shared" si="2"/>
        <v>90</v>
      </c>
      <c r="V29" s="47">
        <f t="shared" si="2"/>
        <v>270</v>
      </c>
      <c r="W29" s="47">
        <f t="shared" si="2"/>
        <v>810</v>
      </c>
      <c r="X29" s="40">
        <f t="shared" si="2"/>
        <v>2430</v>
      </c>
      <c r="Y29" s="40">
        <f t="shared" si="2"/>
        <v>7290</v>
      </c>
      <c r="Z29" s="40">
        <f t="shared" si="2"/>
        <v>21870</v>
      </c>
      <c r="AA29" s="40">
        <f t="shared" si="2"/>
        <v>65610</v>
      </c>
      <c r="AB29" s="40">
        <f t="shared" si="2"/>
        <v>196830</v>
      </c>
      <c r="AC29" s="40">
        <f t="shared" si="2"/>
        <v>590490</v>
      </c>
      <c r="AD29" s="40">
        <f t="shared" si="2"/>
        <v>1771470</v>
      </c>
      <c r="AE29" s="40">
        <f t="shared" si="2"/>
        <v>5314410</v>
      </c>
      <c r="AF29" s="40">
        <f t="shared" si="2"/>
        <v>15943230</v>
      </c>
      <c r="AG29" s="40">
        <f t="shared" si="2"/>
        <v>47829690</v>
      </c>
      <c r="AH29" s="40">
        <f t="shared" si="2"/>
        <v>143489070</v>
      </c>
      <c r="AI29" s="40">
        <f t="shared" si="2"/>
        <v>430467210</v>
      </c>
      <c r="AJ29" s="40">
        <f t="shared" si="2"/>
        <v>1291401630</v>
      </c>
      <c r="AK29" s="40">
        <f t="shared" si="2"/>
        <v>3874204890</v>
      </c>
      <c r="AL29" s="40">
        <f t="shared" si="2"/>
        <v>11622614670</v>
      </c>
      <c r="AM29" s="40">
        <f t="shared" si="2"/>
        <v>34867844010</v>
      </c>
      <c r="AN29" s="40">
        <f t="shared" si="2"/>
        <v>104603532030</v>
      </c>
      <c r="AO29" s="40">
        <f t="shared" si="2"/>
        <v>313810596090</v>
      </c>
      <c r="AP29" s="40">
        <f t="shared" si="2"/>
        <v>941431788270</v>
      </c>
      <c r="AQ29" s="40">
        <f t="shared" si="2"/>
        <v>2824295364810</v>
      </c>
      <c r="AR29" s="40"/>
      <c r="AS29" s="40"/>
      <c r="AT29" s="40"/>
      <c r="AU29" s="40"/>
      <c r="AV29" s="40"/>
      <c r="AW29" s="40"/>
      <c r="AX29" s="40"/>
      <c r="AY29" s="40"/>
      <c r="AZ29" s="40"/>
      <c r="BA29" s="40"/>
      <c r="BB29" s="40"/>
      <c r="BC29" s="40"/>
    </row>
    <row r="30" spans="1:55" s="31" customFormat="1" ht="19" x14ac:dyDescent="0.25">
      <c r="A30" s="36"/>
      <c r="B30" s="36"/>
      <c r="C30" s="36"/>
      <c r="D30" s="36"/>
      <c r="E30" s="36"/>
      <c r="F30" s="36"/>
      <c r="G30" s="36"/>
      <c r="H30" s="36"/>
      <c r="I30" s="36"/>
      <c r="J30" s="36"/>
      <c r="K30" s="36"/>
      <c r="M30" s="40"/>
      <c r="N30" s="40"/>
      <c r="O30" s="40"/>
      <c r="P30" s="40"/>
      <c r="Q30" s="40"/>
      <c r="R30" s="47"/>
      <c r="S30" s="47"/>
      <c r="T30" s="47"/>
      <c r="U30" s="47"/>
      <c r="V30" s="47"/>
      <c r="W30" s="47"/>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row>
    <row r="31" spans="1:55" s="31" customFormat="1" ht="19" x14ac:dyDescent="0.25">
      <c r="A31" s="36"/>
      <c r="B31" s="36"/>
      <c r="C31" s="36"/>
      <c r="D31" s="36"/>
      <c r="E31" s="36"/>
      <c r="F31" s="36"/>
      <c r="G31" s="36"/>
      <c r="H31" s="36"/>
      <c r="I31" s="36"/>
      <c r="J31" s="36"/>
      <c r="K31" s="36"/>
      <c r="M31" s="40"/>
      <c r="N31" s="40"/>
      <c r="O31" s="40"/>
      <c r="P31" s="40"/>
      <c r="Q31" s="40"/>
      <c r="R31" s="47"/>
      <c r="S31" s="47"/>
      <c r="T31" s="47"/>
      <c r="U31" s="47"/>
      <c r="V31" s="47"/>
      <c r="W31" s="47"/>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row>
    <row r="32" spans="1:55" s="31" customFormat="1" ht="19" x14ac:dyDescent="0.25">
      <c r="A32" s="36"/>
      <c r="B32" s="36"/>
      <c r="C32" s="36"/>
      <c r="D32" s="36"/>
      <c r="E32" s="36"/>
      <c r="F32" s="36"/>
      <c r="G32" s="36"/>
      <c r="H32" s="36"/>
      <c r="I32" s="36"/>
      <c r="J32" s="36"/>
      <c r="K32" s="36"/>
      <c r="M32" s="40"/>
      <c r="N32" s="40"/>
      <c r="O32" s="40"/>
      <c r="P32" s="40"/>
      <c r="Q32" s="40"/>
      <c r="R32" s="47"/>
      <c r="S32" s="47"/>
      <c r="T32" s="47"/>
      <c r="U32" s="47"/>
      <c r="V32" s="47"/>
      <c r="W32" s="47"/>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row>
    <row r="33" spans="1:11" s="31" customFormat="1" ht="19" x14ac:dyDescent="0.25">
      <c r="A33" s="36"/>
      <c r="H33" s="36"/>
      <c r="I33" s="36"/>
      <c r="J33" s="36"/>
      <c r="K33" s="36"/>
    </row>
    <row r="34" spans="1:11" s="31" customFormat="1" ht="19" x14ac:dyDescent="0.25">
      <c r="A34" s="36"/>
      <c r="H34" s="36"/>
      <c r="I34" s="36"/>
      <c r="J34" s="36"/>
      <c r="K34" s="36"/>
    </row>
    <row r="35" spans="1:11" s="31" customFormat="1" ht="19" x14ac:dyDescent="0.25">
      <c r="A35" s="36"/>
      <c r="H35" s="36"/>
      <c r="I35" s="36"/>
      <c r="J35" s="36"/>
      <c r="K35" s="36"/>
    </row>
    <row r="36" spans="1:11" s="31" customFormat="1" x14ac:dyDescent="0.2"/>
    <row r="37" spans="1:11" s="31" customFormat="1" x14ac:dyDescent="0.2"/>
    <row r="38" spans="1:11" s="31" customFormat="1" x14ac:dyDescent="0.2"/>
    <row r="39" spans="1:11" s="31" customFormat="1" x14ac:dyDescent="0.2"/>
    <row r="40" spans="1:11" s="31" customFormat="1" x14ac:dyDescent="0.2"/>
    <row r="41" spans="1:11" s="31" customFormat="1" x14ac:dyDescent="0.2"/>
    <row r="42" spans="1:11" s="31" customFormat="1" x14ac:dyDescent="0.2"/>
    <row r="43" spans="1:11" s="31" customFormat="1" x14ac:dyDescent="0.2">
      <c r="B43" s="39"/>
      <c r="C43" s="39"/>
      <c r="D43" s="39"/>
      <c r="E43" s="39"/>
      <c r="F43" s="39"/>
      <c r="G43" s="39"/>
    </row>
    <row r="44" spans="1:11" s="31" customFormat="1" x14ac:dyDescent="0.2">
      <c r="B44" s="39"/>
      <c r="C44" s="39"/>
      <c r="D44" s="39"/>
      <c r="E44" s="39"/>
      <c r="F44" s="39"/>
      <c r="G44" s="39"/>
    </row>
    <row r="45" spans="1:11" s="31" customFormat="1" x14ac:dyDescent="0.2">
      <c r="B45" s="8"/>
      <c r="C45" s="8"/>
      <c r="D45" s="8"/>
      <c r="E45" s="8"/>
      <c r="F45" s="8"/>
      <c r="G45" s="8"/>
    </row>
    <row r="46" spans="1:11" s="39" customFormat="1" x14ac:dyDescent="0.2">
      <c r="B46" s="8"/>
      <c r="C46" s="8"/>
      <c r="D46" s="8"/>
      <c r="E46" s="8"/>
      <c r="F46" s="8"/>
      <c r="G46" s="8"/>
    </row>
    <row r="47" spans="1:11" s="39" customFormat="1" x14ac:dyDescent="0.2">
      <c r="B47" s="8"/>
      <c r="C47" s="8"/>
      <c r="D47" s="8"/>
      <c r="E47" s="8"/>
      <c r="F47" s="8"/>
      <c r="G47" s="8"/>
    </row>
  </sheetData>
  <phoneticPr fontId="0" type="noConversion"/>
  <printOptions gridLines="1" gridLinesSet="0"/>
  <pageMargins left="0.7" right="0.7" top="0.75" bottom="0.75" header="0.5" footer="0.5"/>
  <pageSetup orientation="portrait"/>
  <headerFooter>
    <oddHeader>&amp;A</oddHeader>
    <oddFooter>Page &amp;P</oddFoot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Geometric Models</vt:lpstr>
      <vt:lpstr>Ex 1</vt:lpstr>
      <vt:lpstr>Ex 2</vt:lpstr>
      <vt:lpstr>Ex 3</vt:lpstr>
      <vt:lpstr>Stochastic Models</vt:lpstr>
      <vt:lpstr>Ex 4</vt:lpstr>
      <vt:lpstr>Ex 5</vt:lpstr>
      <vt:lpstr>Logistic Models</vt:lpstr>
      <vt:lpstr>Ex 6</vt:lpstr>
      <vt:lpstr>Ex 7</vt:lpstr>
      <vt:lpstr>Ex 8</vt:lpstr>
      <vt:lpstr>Ex 9</vt:lpstr>
      <vt:lpstr>Ex 10</vt:lpstr>
      <vt:lpstr>Ex 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lastPrinted>2005-06-17T00:26:52Z</cp:lastPrinted>
  <dcterms:created xsi:type="dcterms:W3CDTF">1999-02-02T16:30:57Z</dcterms:created>
  <dcterms:modified xsi:type="dcterms:W3CDTF">2018-01-17T23:49:44Z</dcterms:modified>
</cp:coreProperties>
</file>